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9408791-ACF1-4E8C-9844-B5051E386A4E}" xr6:coauthVersionLast="47" xr6:coauthVersionMax="47" xr10:uidLastSave="{00000000-0000-0000-0000-000000000000}"/>
  <bookViews>
    <workbookView xWindow="-120" yWindow="-120" windowWidth="29040" windowHeight="15720" activeTab="5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20" l="1"/>
  <c r="F34" i="20" s="1"/>
  <c r="E33" i="20"/>
  <c r="E34" i="20" s="1"/>
  <c r="D33" i="20"/>
  <c r="D34" i="20" s="1"/>
  <c r="F26" i="20"/>
  <c r="E26" i="20"/>
  <c r="D26" i="20"/>
  <c r="F21" i="20"/>
  <c r="F27" i="20" s="1"/>
  <c r="E21" i="20"/>
  <c r="E27" i="20" s="1"/>
  <c r="D21" i="20"/>
  <c r="D27" i="20" s="1"/>
  <c r="F12" i="20"/>
  <c r="F13" i="20" s="1"/>
  <c r="E12" i="20"/>
  <c r="E13" i="20" s="1"/>
  <c r="D12" i="20"/>
  <c r="D13" i="20" s="1"/>
  <c r="L75" i="16"/>
  <c r="M75" i="16"/>
  <c r="N75" i="16"/>
  <c r="L85" i="16"/>
  <c r="M85" i="16"/>
  <c r="N85" i="16"/>
  <c r="N88" i="16"/>
  <c r="M88" i="16"/>
  <c r="L88" i="16"/>
  <c r="L41" i="16"/>
  <c r="M41" i="16"/>
  <c r="N41" i="16"/>
  <c r="L29" i="16"/>
  <c r="M29" i="16"/>
  <c r="N29" i="16"/>
  <c r="L16" i="16"/>
  <c r="M16" i="16"/>
  <c r="N16" i="16"/>
  <c r="L48" i="16"/>
  <c r="L52" i="16"/>
  <c r="M52" i="16"/>
  <c r="N52" i="16"/>
  <c r="L24" i="16"/>
  <c r="M24" i="16"/>
  <c r="N24" i="16"/>
  <c r="M48" i="16"/>
  <c r="N48" i="16"/>
  <c r="L59" i="16"/>
  <c r="M59" i="16"/>
  <c r="N59" i="16"/>
  <c r="L68" i="16" l="1"/>
  <c r="M68" i="16"/>
  <c r="N68" i="16"/>
  <c r="L65" i="16"/>
  <c r="M65" i="16"/>
  <c r="N65" i="16"/>
  <c r="L62" i="16"/>
  <c r="M62" i="16"/>
  <c r="N62" i="16"/>
  <c r="L78" i="16"/>
  <c r="L89" i="16" s="1"/>
  <c r="M78" i="16"/>
  <c r="M89" i="16" s="1"/>
  <c r="N78" i="16"/>
  <c r="N89" i="16" s="1"/>
  <c r="L20" i="16"/>
  <c r="M20" i="16"/>
  <c r="N20" i="16"/>
  <c r="I8" i="15"/>
  <c r="I9" i="15" s="1"/>
  <c r="H8" i="15"/>
  <c r="H9" i="15" s="1"/>
  <c r="G8" i="15"/>
  <c r="G9" i="15" s="1"/>
  <c r="L69" i="16" l="1"/>
  <c r="L53" i="16"/>
  <c r="N53" i="16"/>
  <c r="M53" i="16"/>
  <c r="M69" i="16"/>
  <c r="N69" i="16"/>
  <c r="J10" i="12"/>
  <c r="E10" i="12"/>
  <c r="L90" i="16" l="1"/>
  <c r="N6" i="12" s="1"/>
  <c r="M90" i="16"/>
  <c r="D6" i="12" s="1"/>
  <c r="N90" i="16"/>
  <c r="I6" i="12" s="1"/>
  <c r="E11" i="12"/>
  <c r="J11" i="12"/>
</calcChain>
</file>

<file path=xl/sharedStrings.xml><?xml version="1.0" encoding="utf-8"?>
<sst xmlns="http://schemas.openxmlformats.org/spreadsheetml/2006/main" count="565" uniqueCount="334">
  <si>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</si>
  <si>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</si>
  <si>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</si>
  <si>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</si>
  <si>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</si>
  <si>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</si>
  <si>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</si>
  <si>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</si>
  <si>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</si>
  <si>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</si>
  <si>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</si>
  <si>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</si>
  <si>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</si>
  <si>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</si>
  <si>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</si>
  <si>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</si>
  <si>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</si>
  <si>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</si>
  <si>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</si>
  <si>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</si>
  <si>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</si>
  <si>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</si>
  <si>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</si>
  <si>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</si>
  <si>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</si>
  <si>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</si>
  <si>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</si>
  <si>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</si>
  <si>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</si>
  <si>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</si>
  <si>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</si>
  <si>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</si>
  <si>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</si>
  <si>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</si>
  <si>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</si>
  <si>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</si>
  <si>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</si>
  <si>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</si>
  <si>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</si>
  <si>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</si>
  <si>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</si>
  <si>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</si>
  <si>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</si>
  <si>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</si>
  <si>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</si>
  <si>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</si>
  <si>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</si>
  <si>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</si>
  <si>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</si>
  <si>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</si>
  <si>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</si>
  <si>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</si>
  <si>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</si>
  <si>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</si>
  <si>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</si>
  <si>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</si>
  <si>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</si>
  <si>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</si>
  <si>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</si>
  <si>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</si>
  <si>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</si>
  <si>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</si>
  <si>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</si>
  <si>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</si>
  <si>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</si>
  <si>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</si>
  <si>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</si>
  <si>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</si>
  <si>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</si>
  <si>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</si>
  <si>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</si>
  <si>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</si>
  <si>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</si>
  <si>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</si>
  <si>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</si>
  <si>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</si>
  <si>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</si>
  <si>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</si>
  <si>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</si>
  <si>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</si>
  <si>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</si>
  <si>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</si>
  <si>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</si>
  <si>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</si>
  <si>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</si>
  <si>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</si>
  <si>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</si>
  <si>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</si>
  <si>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</si>
  <si>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</si>
  <si>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</si>
  <si>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</si>
  <si>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</si>
  <si>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</si>
  <si>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</si>
  <si>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</si>
  <si>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</si>
  <si>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</si>
  <si>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</si>
  <si>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</si>
  <si>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</si>
  <si>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</si>
  <si>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</si>
  <si>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</si>
  <si>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</si>
  <si>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</si>
  <si>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</si>
  <si>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</si>
  <si>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</si>
  <si>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</si>
  <si>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</si>
  <si>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</si>
  <si>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</si>
  <si>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</si>
  <si>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</si>
  <si>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</si>
  <si>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</si>
  <si>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</si>
  <si>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</si>
  <si>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</si>
  <si>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</si>
  <si>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</si>
  <si>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</si>
  <si>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</si>
  <si>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</si>
  <si>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</si>
  <si>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</si>
  <si>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</si>
  <si>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</si>
  <si>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</si>
  <si>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</si>
  <si>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</si>
  <si>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</si>
  <si>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</si>
  <si>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</si>
  <si>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</si>
  <si>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</si>
  <si>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</si>
  <si>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</si>
  <si>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</si>
  <si>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</si>
  <si>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</si>
  <si>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</si>
  <si>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</si>
  <si>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</si>
  <si>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</si>
  <si>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</si>
  <si>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</si>
  <si>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</si>
  <si>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</si>
  <si>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</si>
  <si>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</si>
  <si>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</si>
  <si>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</si>
  <si>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</si>
  <si>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</si>
  <si>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</si>
  <si>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</si>
  <si>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</si>
  <si>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</si>
  <si>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</si>
  <si>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</si>
  <si>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</si>
  <si>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</si>
  <si>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</si>
  <si>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</si>
  <si>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</si>
  <si>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</si>
  <si>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</si>
  <si>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</si>
  <si>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</si>
  <si>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</si>
  <si>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</si>
  <si>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</si>
  <si>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</si>
  <si>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</si>
  <si>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</si>
  <si>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</si>
  <si>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</si>
  <si>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</si>
  <si>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</si>
  <si>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</si>
  <si>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</si>
  <si>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</si>
  <si>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</si>
  <si>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</si>
  <si>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</si>
  <si>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</si>
  <si>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</si>
  <si>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</si>
  <si>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</si>
  <si>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</si>
  <si>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</si>
  <si>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</si>
  <si>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</si>
  <si>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</si>
  <si>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</si>
  <si>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</si>
  <si>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</si>
  <si>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</si>
  <si>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</si>
  <si>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</si>
  <si>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</si>
  <si>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</si>
  <si>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</si>
  <si>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</si>
  <si>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</si>
  <si>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</si>
  <si>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</si>
  <si>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</si>
  <si>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</si>
  <si>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</si>
  <si>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</si>
  <si>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</si>
  <si>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</si>
  <si>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</si>
  <si>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</si>
  <si>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</si>
  <si>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</si>
  <si>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</si>
  <si>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</si>
  <si>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</si>
  <si>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</si>
  <si>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</si>
  <si>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</si>
  <si>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</si>
  <si>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</si>
  <si>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</si>
  <si>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</si>
  <si>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</si>
  <si>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</si>
  <si>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</si>
  <si>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</si>
  <si>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</si>
  <si>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</si>
  <si>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</si>
  <si>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</si>
  <si>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</si>
  <si>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</si>
  <si>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</si>
  <si>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</si>
  <si>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</si>
  <si>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</si>
  <si>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</si>
  <si>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</si>
  <si>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</si>
  <si>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</si>
  <si>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</si>
  <si>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</si>
  <si>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</si>
  <si>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</si>
  <si>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</si>
  <si>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</si>
  <si>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</si>
  <si>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</si>
  <si>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</si>
  <si>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</si>
  <si>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</si>
  <si>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</si>
  <si>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</si>
  <si>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</si>
  <si>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</si>
  <si>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</si>
  <si>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</si>
  <si>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</si>
  <si>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</si>
  <si>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</si>
  <si>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</si>
  <si>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</si>
  <si>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</si>
  <si>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</si>
  <si>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</si>
  <si>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</si>
  <si>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</si>
  <si>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</si>
  <si>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</si>
  <si>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</si>
  <si>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</si>
  <si>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</si>
  <si>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</si>
  <si>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</si>
  <si>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</si>
  <si>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</si>
  <si>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</si>
  <si>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</si>
  <si>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</si>
  <si>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</si>
  <si>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</si>
  <si>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</si>
  <si>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</si>
  <si>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</si>
  <si>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Banks Sector</t>
  </si>
  <si>
    <t xml:space="preserve">Total 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</si>
  <si>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</si>
  <si>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</si>
  <si>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</si>
  <si>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</si>
  <si>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</si>
  <si>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</si>
  <si>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</si>
  <si>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</si>
  <si>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</si>
  <si>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special orders</t>
  </si>
  <si>
    <t>ISX Trading Indices of Wednesday 26/11/2025</t>
  </si>
  <si>
    <t>Bulletin No (212)</t>
  </si>
  <si>
    <t>Wednesday 26/11/2025</t>
  </si>
  <si>
    <t>Iraq Stock Exchange not trading companies of Tuesday Wednesday 26/11/2025</t>
  </si>
  <si>
    <t xml:space="preserve">OTC Platform Trading Bulletin No (212) </t>
  </si>
  <si>
    <t>Second Platform Market Bulletin No (212)</t>
  </si>
  <si>
    <t xml:space="preserve">Regular Market Bulletin No (212) </t>
  </si>
  <si>
    <t xml:space="preserve">Undisclosed Platform Companies Bulletin No (212) 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</si>
  <si>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</si>
  <si>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</si>
  <si>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</si>
  <si>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</si>
  <si>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</si>
  <si>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</si>
  <si>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Non Iraqis' Bulletin  Wednesday    Nov  26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</si>
  <si>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</si>
  <si>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</si>
  <si>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</si>
  <si>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</si>
  <si>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</si>
  <si>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</si>
  <si>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</si>
  <si>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</si>
  <si>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</si>
  <si>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>Non Iraqi Trading of Regular Market (Sell)</t>
  </si>
  <si>
    <t>Industry Sector</t>
  </si>
  <si>
    <t>Total Industry sector</t>
  </si>
  <si>
    <t>Non Iraqi Trading of Second Market (Sell)</t>
  </si>
  <si>
    <t xml:space="preserve"> Industry sector</t>
  </si>
  <si>
    <t>Fallujah for Construction Materials</t>
  </si>
  <si>
    <t>Al-Rafidain Brokerage Company executed a deliberate cross order on the shares of Baghdad Soft Drinks Company with a number of shares (343,137,254) shares with a value of (1,749,999,995)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</si>
</sst>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1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3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4" fillId="58" borderId="107" applyNumberFormat="0" applyFon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51" fillId="55" borderId="106" applyNumberFormat="0" applyAlignment="0" applyProtection="0"/>
    <xf numFmtId="0" fontId="64" fillId="0" borderId="109" applyNumberFormat="0" applyFill="0" applyAlignment="0" applyProtection="0"/>
    <xf numFmtId="0" fontId="64" fillId="0" borderId="109" applyNumberFormat="0" applyFill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62" fillId="55" borderId="108" applyNumberFormat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58" fillId="42" borderId="106" applyNumberFormat="0" applyAlignment="0" applyProtection="0"/>
    <xf numFmtId="0" fontId="51" fillId="55" borderId="106" applyNumberForma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51" fillId="55" borderId="106" applyNumberFormat="0" applyAlignment="0" applyProtection="0"/>
    <xf numFmtId="0" fontId="58" fillId="42" borderId="106" applyNumberFormat="0" applyAlignment="0" applyProtection="0"/>
    <xf numFmtId="0" fontId="4" fillId="58" borderId="107" applyNumberFormat="0" applyFont="0" applyAlignment="0" applyProtection="0"/>
    <xf numFmtId="0" fontId="4" fillId="58" borderId="107" applyNumberFormat="0" applyFont="0" applyAlignment="0" applyProtection="0"/>
    <xf numFmtId="0" fontId="62" fillId="55" borderId="108" applyNumberFormat="0" applyAlignment="0" applyProtection="0"/>
    <xf numFmtId="0" fontId="64" fillId="0" borderId="109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1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4" fillId="58" borderId="115" applyNumberFormat="0" applyFon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51" fillId="55" borderId="114" applyNumberFormat="0" applyAlignment="0" applyProtection="0"/>
    <xf numFmtId="0" fontId="64" fillId="0" borderId="117" applyNumberFormat="0" applyFill="0" applyAlignment="0" applyProtection="0"/>
    <xf numFmtId="0" fontId="64" fillId="0" borderId="117" applyNumberFormat="0" applyFill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62" fillId="55" borderId="116" applyNumberFormat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58" fillId="42" borderId="114" applyNumberFormat="0" applyAlignment="0" applyProtection="0"/>
    <xf numFmtId="0" fontId="51" fillId="55" borderId="114" applyNumberForma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51" fillId="55" borderId="114" applyNumberFormat="0" applyAlignment="0" applyProtection="0"/>
    <xf numFmtId="0" fontId="58" fillId="42" borderId="114" applyNumberFormat="0" applyAlignment="0" applyProtection="0"/>
    <xf numFmtId="0" fontId="4" fillId="58" borderId="115" applyNumberFormat="0" applyFont="0" applyAlignment="0" applyProtection="0"/>
    <xf numFmtId="0" fontId="4" fillId="58" borderId="115" applyNumberFormat="0" applyFont="0" applyAlignment="0" applyProtection="0"/>
    <xf numFmtId="0" fontId="62" fillId="55" borderId="116" applyNumberFormat="0" applyAlignment="0" applyProtection="0"/>
    <xf numFmtId="0" fontId="64" fillId="0" borderId="117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4" fillId="58" borderId="126" applyNumberFormat="0" applyFon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51" fillId="55" borderId="125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62" fillId="55" borderId="127" applyNumberFormat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25" applyNumberFormat="0" applyAlignment="0" applyProtection="0"/>
    <xf numFmtId="0" fontId="51" fillId="55" borderId="125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5" applyNumberFormat="0" applyAlignment="0" applyProtection="0"/>
    <xf numFmtId="0" fontId="58" fillId="42" borderId="12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38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38" applyNumberFormat="0" applyFont="0" applyAlignment="0" applyProtection="0"/>
    <xf numFmtId="0" fontId="4" fillId="58" borderId="138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4" fillId="58" borderId="126" applyNumberFormat="0" applyFon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4" fillId="58" borderId="126" applyNumberFormat="0" applyFont="0" applyAlignment="0" applyProtection="0"/>
    <xf numFmtId="0" fontId="4" fillId="58" borderId="126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51" fillId="55" borderId="137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7" applyNumberFormat="0" applyAlignment="0" applyProtection="0"/>
    <xf numFmtId="0" fontId="51" fillId="55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7" applyNumberFormat="0" applyAlignment="0" applyProtection="0"/>
    <xf numFmtId="0" fontId="58" fillId="42" borderId="137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48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54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42" applyNumberFormat="0" applyFill="0" applyAlignment="0" applyProtection="0"/>
    <xf numFmtId="0" fontId="64" fillId="0" borderId="142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41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1" applyNumberFormat="0" applyAlignment="0" applyProtection="0"/>
    <xf numFmtId="0" fontId="64" fillId="0" borderId="142" applyNumberFormat="0" applyFill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6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6" applyNumberFormat="0" applyFont="0" applyAlignment="0" applyProtection="0"/>
    <xf numFmtId="0" fontId="4" fillId="58" borderId="146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4" fillId="58" borderId="140" applyNumberFormat="0" applyFon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51" fillId="55" borderId="145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5" applyNumberFormat="0" applyAlignment="0" applyProtection="0"/>
    <xf numFmtId="0" fontId="51" fillId="55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5" applyNumberFormat="0" applyAlignment="0" applyProtection="0"/>
    <xf numFmtId="0" fontId="58" fillId="42" borderId="145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4" fillId="58" borderId="149" applyNumberFormat="0" applyFon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4" fillId="58" borderId="149" applyNumberFormat="0" applyFont="0" applyAlignment="0" applyProtection="0"/>
    <xf numFmtId="0" fontId="4" fillId="58" borderId="149" applyNumberFormat="0" applyFon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51" fillId="55" borderId="148" applyNumberFormat="0" applyAlignment="0" applyProtection="0"/>
    <xf numFmtId="0" fontId="64" fillId="0" borderId="151" applyNumberFormat="0" applyFill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8" fillId="42" borderId="148" applyNumberFormat="0" applyAlignment="0" applyProtection="0"/>
    <xf numFmtId="0" fontId="51" fillId="55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48" applyNumberFormat="0" applyAlignment="0" applyProtection="0"/>
    <xf numFmtId="0" fontId="58" fillId="42" borderId="148" applyNumberFormat="0" applyAlignment="0" applyProtection="0"/>
    <xf numFmtId="0" fontId="62" fillId="55" borderId="150" applyNumberFormat="0" applyAlignment="0" applyProtection="0"/>
    <xf numFmtId="0" fontId="64" fillId="0" borderId="151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4" fillId="58" borderId="155" applyNumberFormat="0" applyFon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4" fillId="58" borderId="155" applyNumberFormat="0" applyFont="0" applyAlignment="0" applyProtection="0"/>
    <xf numFmtId="0" fontId="4" fillId="58" borderId="155" applyNumberFormat="0" applyFon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51" fillId="55" borderId="154" applyNumberFormat="0" applyAlignment="0" applyProtection="0"/>
    <xf numFmtId="0" fontId="64" fillId="0" borderId="157" applyNumberFormat="0" applyFill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8" fillId="42" borderId="154" applyNumberFormat="0" applyAlignment="0" applyProtection="0"/>
    <xf numFmtId="0" fontId="51" fillId="55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  <xf numFmtId="0" fontId="51" fillId="55" borderId="154" applyNumberFormat="0" applyAlignment="0" applyProtection="0"/>
    <xf numFmtId="0" fontId="58" fillId="42" borderId="154" applyNumberFormat="0" applyAlignment="0" applyProtection="0"/>
    <xf numFmtId="0" fontId="62" fillId="55" borderId="156" applyNumberFormat="0" applyAlignment="0" applyProtection="0"/>
    <xf numFmtId="0" fontId="64" fillId="0" borderId="157" applyNumberFormat="0" applyFill="0" applyAlignment="0" applyProtection="0"/>
  </cellStyleXfs>
  <cellXfs count="364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5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59" xfId="0" applyFont="1" applyBorder="1"/>
    <xf numFmtId="0" fontId="76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100" xfId="0" applyNumberFormat="1" applyFont="1" applyFill="1" applyBorder="1" applyAlignment="1">
      <alignment horizontal="center" vertical="center"/>
    </xf>
    <xf numFmtId="4" fontId="8" fillId="3" borderId="100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00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8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5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7" xfId="0" applyNumberFormat="1" applyFont="1" applyFill="1" applyBorder="1" applyAlignment="1">
      <alignment horizontal="center" vertical="center"/>
    </xf>
    <xf numFmtId="0" fontId="8" fillId="3" borderId="147" xfId="0" applyFont="1" applyFill="1" applyBorder="1" applyAlignment="1">
      <alignment horizontal="left" vertical="center"/>
    </xf>
    <xf numFmtId="0" fontId="8" fillId="3" borderId="147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5" fillId="0" borderId="0" xfId="0" applyFont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6" fillId="4" borderId="162" xfId="1" applyFont="1" applyFill="1" applyBorder="1" applyAlignment="1">
      <alignment horizontal="center" vertical="center" wrapText="1"/>
    </xf>
    <xf numFmtId="0" fontId="6" fillId="4" borderId="163" xfId="1" applyFont="1" applyFill="1" applyBorder="1" applyAlignment="1">
      <alignment horizontal="center" vertical="center" wrapText="1"/>
    </xf>
    <xf numFmtId="3" fontId="6" fillId="4" borderId="163" xfId="1" applyNumberFormat="1" applyFont="1" applyFill="1" applyBorder="1" applyAlignment="1">
      <alignment horizontal="center" vertical="center" wrapText="1"/>
    </xf>
    <xf numFmtId="3" fontId="6" fillId="4" borderId="164" xfId="1" applyNumberFormat="1" applyFont="1" applyFill="1" applyBorder="1" applyAlignment="1">
      <alignment horizontal="center" vertical="center" wrapText="1"/>
    </xf>
    <xf numFmtId="0" fontId="8" fillId="0" borderId="147" xfId="0" applyFont="1" applyBorder="1" applyAlignment="1">
      <alignment horizontal="left" vertical="center"/>
    </xf>
    <xf numFmtId="0" fontId="8" fillId="0" borderId="147" xfId="0" applyFont="1" applyBorder="1" applyAlignment="1">
      <alignment horizontal="center" vertical="center"/>
    </xf>
    <xf numFmtId="165" fontId="80" fillId="0" borderId="147" xfId="0" applyNumberFormat="1" applyFont="1" applyBorder="1" applyAlignment="1">
      <alignment horizontal="center" vertical="center"/>
    </xf>
    <xf numFmtId="3" fontId="80" fillId="0" borderId="147" xfId="0" applyNumberFormat="1" applyFont="1" applyBorder="1" applyAlignment="1">
      <alignment horizontal="center" vertical="center"/>
    </xf>
    <xf numFmtId="0" fontId="8" fillId="0" borderId="165" xfId="1" applyFont="1" applyBorder="1" applyAlignment="1">
      <alignment vertical="center"/>
    </xf>
    <xf numFmtId="3" fontId="8" fillId="0" borderId="147" xfId="0" applyNumberFormat="1" applyFont="1" applyBorder="1" applyAlignment="1">
      <alignment horizontal="center" vertical="center"/>
    </xf>
    <xf numFmtId="0" fontId="8" fillId="59" borderId="147" xfId="1" applyFont="1" applyFill="1" applyBorder="1" applyAlignment="1">
      <alignment vertical="center"/>
    </xf>
    <xf numFmtId="3" fontId="8" fillId="59" borderId="147" xfId="0" applyNumberFormat="1" applyFont="1" applyFill="1" applyBorder="1" applyAlignment="1">
      <alignment horizontal="center" vertical="center"/>
    </xf>
    <xf numFmtId="0" fontId="8" fillId="3" borderId="160" xfId="0" applyFont="1" applyFill="1" applyBorder="1" applyAlignment="1">
      <alignment horizontal="center" vertical="center"/>
    </xf>
    <xf numFmtId="164" fontId="8" fillId="3" borderId="159" xfId="0" applyNumberFormat="1" applyFont="1" applyFill="1" applyBorder="1" applyAlignment="1">
      <alignment horizontal="center" vertical="center"/>
    </xf>
    <xf numFmtId="4" fontId="81" fillId="0" borderId="10" xfId="0" applyNumberFormat="1" applyFont="1" applyBorder="1" applyAlignment="1">
      <alignment horizontal="center" vertical="center"/>
    </xf>
    <xf numFmtId="3" fontId="8" fillId="3" borderId="159" xfId="0" applyNumberFormat="1" applyFont="1" applyFill="1" applyBorder="1" applyAlignment="1">
      <alignment horizontal="center" vertical="center"/>
    </xf>
    <xf numFmtId="4" fontId="8" fillId="3" borderId="159" xfId="0" applyNumberFormat="1" applyFont="1" applyFill="1" applyBorder="1" applyAlignment="1">
      <alignment horizontal="center" vertical="center"/>
    </xf>
    <xf numFmtId="0" fontId="82" fillId="0" borderId="159" xfId="0" applyFont="1" applyBorder="1" applyAlignment="1">
      <alignment horizontal="center" vertical="center" wrapText="1"/>
    </xf>
    <xf numFmtId="0" fontId="8" fillId="3" borderId="159" xfId="0" applyFont="1" applyFill="1" applyBorder="1" applyAlignment="1">
      <alignment vertical="center"/>
    </xf>
    <xf numFmtId="0" fontId="8" fillId="3" borderId="159" xfId="0" applyFont="1" applyFill="1" applyBorder="1" applyAlignment="1">
      <alignment horizontal="left" vertical="center"/>
    </xf>
    <xf numFmtId="0" fontId="83" fillId="0" borderId="0" xfId="0" applyFont="1"/>
    <xf numFmtId="167" fontId="83" fillId="0" borderId="0" xfId="1500" applyNumberFormat="1" applyFont="1" applyBorder="1"/>
    <xf numFmtId="0" fontId="84" fillId="0" borderId="0" xfId="4" applyFont="1"/>
    <xf numFmtId="0" fontId="85" fillId="0" borderId="0" xfId="0" applyFont="1"/>
    <xf numFmtId="1" fontId="83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7" fillId="4" borderId="165" xfId="0" applyFont="1" applyFill="1" applyBorder="1" applyAlignment="1">
      <alignment vertical="center" wrapText="1"/>
    </xf>
    <xf numFmtId="0" fontId="85" fillId="60" borderId="165" xfId="0" applyFont="1" applyFill="1" applyBorder="1" applyAlignment="1">
      <alignment horizontal="center" vertical="center" wrapText="1"/>
    </xf>
    <xf numFmtId="1" fontId="87" fillId="4" borderId="165" xfId="1500" applyNumberFormat="1" applyFont="1" applyFill="1" applyBorder="1" applyAlignment="1">
      <alignment horizontal="center" vertical="center" wrapText="1"/>
    </xf>
    <xf numFmtId="167" fontId="87" fillId="60" borderId="165" xfId="1500" applyNumberFormat="1" applyFont="1" applyFill="1" applyBorder="1" applyAlignment="1">
      <alignment horizontal="center" vertical="center" wrapText="1"/>
    </xf>
    <xf numFmtId="0" fontId="85" fillId="0" borderId="66" xfId="5" applyFont="1" applyBorder="1" applyAlignment="1">
      <alignment vertical="center"/>
    </xf>
    <xf numFmtId="1" fontId="85" fillId="0" borderId="66" xfId="1500" applyNumberFormat="1" applyFont="1" applyBorder="1" applyAlignment="1">
      <alignment horizontal="center" vertical="center"/>
    </xf>
    <xf numFmtId="167" fontId="85" fillId="0" borderId="66" xfId="1500" applyNumberFormat="1" applyFont="1" applyBorder="1" applyAlignment="1">
      <alignment horizontal="center" vertical="center"/>
    </xf>
    <xf numFmtId="0" fontId="85" fillId="0" borderId="67" xfId="0" applyFont="1" applyBorder="1" applyAlignment="1">
      <alignment vertical="center"/>
    </xf>
    <xf numFmtId="0" fontId="79" fillId="0" borderId="152" xfId="0" applyFont="1" applyBorder="1"/>
    <xf numFmtId="1" fontId="85" fillId="0" borderId="0" xfId="1500" applyNumberFormat="1" applyFont="1" applyBorder="1" applyAlignment="1">
      <alignment horizontal="center" vertical="center"/>
    </xf>
    <xf numFmtId="1" fontId="86" fillId="0" borderId="0" xfId="1500" applyNumberFormat="1" applyFont="1" applyAlignment="1">
      <alignment horizontal="center" vertical="center"/>
    </xf>
    <xf numFmtId="167" fontId="86" fillId="0" borderId="0" xfId="1500" applyNumberFormat="1" applyFont="1"/>
    <xf numFmtId="0" fontId="88" fillId="3" borderId="0" xfId="0" applyFont="1" applyFill="1" applyAlignment="1">
      <alignment vertical="center"/>
    </xf>
    <xf numFmtId="0" fontId="85" fillId="3" borderId="0" xfId="0" applyFont="1" applyFill="1" applyAlignment="1">
      <alignment vertical="center"/>
    </xf>
    <xf numFmtId="1" fontId="85" fillId="3" borderId="0" xfId="1500" applyNumberFormat="1" applyFont="1" applyFill="1" applyBorder="1" applyAlignment="1">
      <alignment horizontal="center" vertical="center"/>
    </xf>
    <xf numFmtId="167" fontId="86" fillId="3" borderId="0" xfId="1500" applyNumberFormat="1" applyFont="1" applyFill="1" applyBorder="1" applyAlignment="1">
      <alignment vertical="center"/>
    </xf>
    <xf numFmtId="167" fontId="86" fillId="0" borderId="0" xfId="1500" applyNumberFormat="1" applyFont="1" applyBorder="1" applyAlignment="1">
      <alignment vertical="center"/>
    </xf>
    <xf numFmtId="0" fontId="85" fillId="4" borderId="165" xfId="0" applyFont="1" applyFill="1" applyBorder="1" applyAlignment="1">
      <alignment vertical="center" wrapText="1"/>
    </xf>
    <xf numFmtId="1" fontId="85" fillId="4" borderId="165" xfId="1500" applyNumberFormat="1" applyFont="1" applyFill="1" applyBorder="1" applyAlignment="1">
      <alignment horizontal="center" vertical="center" wrapText="1"/>
    </xf>
    <xf numFmtId="167" fontId="85" fillId="60" borderId="165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5" fillId="0" borderId="66" xfId="1500" applyNumberFormat="1" applyFont="1" applyBorder="1" applyAlignment="1">
      <alignment vertical="center"/>
    </xf>
    <xf numFmtId="167" fontId="85" fillId="0" borderId="67" xfId="1500" applyNumberFormat="1" applyFont="1" applyBorder="1" applyAlignment="1">
      <alignment vertical="center"/>
    </xf>
    <xf numFmtId="167" fontId="79" fillId="0" borderId="152" xfId="1500" applyNumberFormat="1" applyFont="1" applyBorder="1"/>
    <xf numFmtId="167" fontId="85" fillId="0" borderId="152" xfId="1500" applyNumberFormat="1" applyFont="1" applyBorder="1" applyAlignment="1">
      <alignment horizontal="center" vertical="center"/>
    </xf>
    <xf numFmtId="1" fontId="85" fillId="0" borderId="67" xfId="1500" applyNumberFormat="1" applyFont="1" applyBorder="1" applyAlignment="1">
      <alignment horizontal="center" vertical="center"/>
    </xf>
    <xf numFmtId="167" fontId="88" fillId="0" borderId="0" xfId="1500" applyNumberFormat="1" applyFont="1"/>
    <xf numFmtId="0" fontId="87" fillId="4" borderId="66" xfId="0" applyFont="1" applyFill="1" applyBorder="1" applyAlignment="1">
      <alignment vertical="center" wrapText="1"/>
    </xf>
    <xf numFmtId="0" fontId="85" fillId="60" borderId="66" xfId="0" applyFont="1" applyFill="1" applyBorder="1" applyAlignment="1">
      <alignment horizontal="center" vertical="center" wrapText="1"/>
    </xf>
    <xf numFmtId="1" fontId="87" fillId="4" borderId="66" xfId="1500" applyNumberFormat="1" applyFont="1" applyFill="1" applyBorder="1" applyAlignment="1">
      <alignment horizontal="center" vertical="center" wrapText="1"/>
    </xf>
    <xf numFmtId="167" fontId="87" fillId="60" borderId="66" xfId="1500" applyNumberFormat="1" applyFont="1" applyFill="1" applyBorder="1" applyAlignment="1">
      <alignment horizontal="center" vertical="center" wrapText="1"/>
    </xf>
    <xf numFmtId="1" fontId="86" fillId="0" borderId="66" xfId="1500" applyNumberFormat="1" applyFont="1" applyBorder="1" applyAlignment="1">
      <alignment horizontal="center" vertical="center"/>
    </xf>
    <xf numFmtId="167" fontId="86" fillId="0" borderId="66" xfId="1500" applyNumberFormat="1" applyFont="1" applyBorder="1"/>
    <xf numFmtId="167" fontId="78" fillId="0" borderId="0" xfId="1500" applyNumberFormat="1" applyFont="1"/>
    <xf numFmtId="167" fontId="85" fillId="0" borderId="0" xfId="150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4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70" fillId="0" borderId="44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4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164" fontId="82" fillId="3" borderId="160" xfId="0" applyNumberFormat="1" applyFont="1" applyFill="1" applyBorder="1" applyAlignment="1">
      <alignment horizontal="left" vertical="center" wrapText="1"/>
    </xf>
    <xf numFmtId="164" fontId="82" fillId="3" borderId="33" xfId="0" applyNumberFormat="1" applyFont="1" applyFill="1" applyBorder="1" applyAlignment="1">
      <alignment horizontal="left" vertical="center" wrapText="1"/>
    </xf>
    <xf numFmtId="164" fontId="82" fillId="3" borderId="158" xfId="0" applyNumberFormat="1" applyFont="1" applyFill="1" applyBorder="1" applyAlignment="1">
      <alignment horizontal="left"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33" xfId="0" applyFont="1" applyFill="1" applyBorder="1" applyAlignment="1">
      <alignment horizontal="left" vertical="center"/>
    </xf>
    <xf numFmtId="0" fontId="8" fillId="3" borderId="158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4" xfId="1" applyFont="1" applyBorder="1" applyAlignment="1">
      <alignment horizontal="center" vertical="center" wrapText="1"/>
    </xf>
    <xf numFmtId="0" fontId="8" fillId="3" borderId="152" xfId="0" applyFont="1" applyFill="1" applyBorder="1" applyAlignment="1">
      <alignment horizontal="left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6" fillId="3" borderId="132" xfId="0" applyNumberFormat="1" applyFont="1" applyFill="1" applyBorder="1" applyAlignment="1">
      <alignment horizontal="center"/>
    </xf>
    <xf numFmtId="2" fontId="76" fillId="3" borderId="133" xfId="0" applyNumberFormat="1" applyFont="1" applyFill="1" applyBorder="1" applyAlignment="1">
      <alignment horizontal="center"/>
    </xf>
    <xf numFmtId="2" fontId="76" fillId="3" borderId="134" xfId="0" applyNumberFormat="1" applyFont="1" applyFill="1" applyBorder="1" applyAlignment="1">
      <alignment horizontal="center"/>
    </xf>
    <xf numFmtId="0" fontId="8" fillId="3" borderId="132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164" fontId="8" fillId="5" borderId="134" xfId="0" applyNumberFormat="1" applyFont="1" applyFill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3" borderId="89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horizontal="left" vertical="center"/>
    </xf>
    <xf numFmtId="2" fontId="76" fillId="3" borderId="122" xfId="0" applyNumberFormat="1" applyFont="1" applyFill="1" applyBorder="1" applyAlignment="1">
      <alignment horizontal="center"/>
    </xf>
    <xf numFmtId="2" fontId="76" fillId="3" borderId="123" xfId="0" applyNumberFormat="1" applyFont="1" applyFill="1" applyBorder="1" applyAlignment="1">
      <alignment horizont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60" xfId="0" applyNumberFormat="1" applyFont="1" applyFill="1" applyBorder="1" applyAlignment="1">
      <alignment horizontal="center"/>
    </xf>
    <xf numFmtId="2" fontId="76" fillId="3" borderId="33" xfId="0" applyNumberFormat="1" applyFont="1" applyFill="1" applyBorder="1" applyAlignment="1">
      <alignment horizontal="center"/>
    </xf>
    <xf numFmtId="2" fontId="76" fillId="3" borderId="158" xfId="0" applyNumberFormat="1" applyFont="1" applyFill="1" applyBorder="1" applyAlignment="1">
      <alignment horizontal="center"/>
    </xf>
    <xf numFmtId="0" fontId="8" fillId="3" borderId="160" xfId="0" applyFont="1" applyFill="1" applyBorder="1" applyAlignment="1">
      <alignment horizontal="left" vertical="center"/>
    </xf>
    <xf numFmtId="0" fontId="70" fillId="0" borderId="129" xfId="0" applyFont="1" applyBorder="1" applyAlignment="1">
      <alignment horizontal="center" vertical="center"/>
    </xf>
    <xf numFmtId="0" fontId="70" fillId="0" borderId="130" xfId="0" applyFont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3" borderId="99" xfId="0" applyFont="1" applyFill="1" applyBorder="1" applyAlignment="1">
      <alignment horizontal="left" vertical="center"/>
    </xf>
    <xf numFmtId="0" fontId="8" fillId="3" borderId="101" xfId="0" applyFont="1" applyFill="1" applyBorder="1" applyAlignment="1">
      <alignment horizontal="left" vertical="center"/>
    </xf>
    <xf numFmtId="0" fontId="70" fillId="0" borderId="61" xfId="0" applyFont="1" applyBorder="1" applyAlignment="1">
      <alignment horizontal="center" vertical="center"/>
    </xf>
    <xf numFmtId="0" fontId="70" fillId="0" borderId="60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6" fillId="3" borderId="63" xfId="0" applyNumberFormat="1" applyFont="1" applyFill="1" applyBorder="1" applyAlignment="1">
      <alignment horizontal="center"/>
    </xf>
    <xf numFmtId="2" fontId="76" fillId="3" borderId="64" xfId="0" applyNumberFormat="1" applyFont="1" applyFill="1" applyBorder="1" applyAlignment="1">
      <alignment horizontal="center"/>
    </xf>
    <xf numFmtId="2" fontId="76" fillId="3" borderId="65" xfId="0" applyNumberFormat="1" applyFont="1" applyFill="1" applyBorder="1" applyAlignment="1">
      <alignment horizont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3" borderId="95" xfId="0" applyFont="1" applyFill="1" applyBorder="1" applyAlignment="1">
      <alignment horizontal="center" vertical="center"/>
    </xf>
    <xf numFmtId="0" fontId="8" fillId="3" borderId="96" xfId="0" applyFont="1" applyFill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60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8" xfId="1892" applyFont="1" applyBorder="1" applyAlignment="1">
      <alignment horizontal="center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0" fontId="8" fillId="0" borderId="124" xfId="1" applyFont="1" applyBorder="1" applyAlignment="1">
      <alignment horizontal="left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6" fillId="4" borderId="124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1" xfId="0" applyFont="1" applyBorder="1" applyAlignment="1">
      <alignment horizontal="center" vertical="center"/>
    </xf>
    <xf numFmtId="0" fontId="6" fillId="0" borderId="153" xfId="0" applyFont="1" applyBorder="1" applyAlignment="1">
      <alignment horizontal="center" vertical="center"/>
    </xf>
    <xf numFmtId="0" fontId="6" fillId="0" borderId="123" xfId="0" applyFont="1" applyBorder="1" applyAlignment="1">
      <alignment horizontal="center" vertical="center"/>
    </xf>
    <xf numFmtId="0" fontId="6" fillId="0" borderId="158" xfId="0" applyFont="1" applyBorder="1" applyAlignment="1">
      <alignment horizontal="center" vertical="center"/>
    </xf>
    <xf numFmtId="164" fontId="8" fillId="0" borderId="153" xfId="0" applyNumberFormat="1" applyFont="1" applyBorder="1" applyAlignment="1">
      <alignment horizontal="center" vertical="center"/>
    </xf>
    <xf numFmtId="164" fontId="8" fillId="0" borderId="158" xfId="0" applyNumberFormat="1" applyFont="1" applyBorder="1" applyAlignment="1">
      <alignment horizontal="center" vertical="center"/>
    </xf>
    <xf numFmtId="0" fontId="8" fillId="59" borderId="153" xfId="0" applyFont="1" applyFill="1" applyBorder="1" applyAlignment="1">
      <alignment horizontal="center"/>
    </xf>
    <xf numFmtId="0" fontId="8" fillId="59" borderId="123" xfId="0" applyFont="1" applyFill="1" applyBorder="1" applyAlignment="1">
      <alignment horizontal="center"/>
    </xf>
    <xf numFmtId="0" fontId="8" fillId="59" borderId="158" xfId="0" applyFont="1" applyFill="1" applyBorder="1" applyAlignment="1">
      <alignment horizont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0" fontId="8" fillId="0" borderId="97" xfId="1" applyFont="1" applyBorder="1" applyAlignment="1">
      <alignment horizontal="left" vertical="center"/>
    </xf>
    <xf numFmtId="164" fontId="8" fillId="0" borderId="95" xfId="0" applyNumberFormat="1" applyFont="1" applyBorder="1" applyAlignment="1">
      <alignment horizontal="center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3" borderId="124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167" fontId="85" fillId="0" borderId="67" xfId="1500" applyNumberFormat="1" applyFont="1" applyBorder="1" applyAlignment="1">
      <alignment horizontal="center" vertical="center"/>
    </xf>
    <xf numFmtId="167" fontId="85" fillId="0" borderId="33" xfId="1500" applyNumberFormat="1" applyFont="1" applyBorder="1" applyAlignment="1">
      <alignment horizontal="center" vertical="center"/>
    </xf>
    <xf numFmtId="167" fontId="85" fillId="0" borderId="152" xfId="1500" applyNumberFormat="1" applyFont="1" applyBorder="1" applyAlignment="1">
      <alignment horizontal="center" vertical="center"/>
    </xf>
    <xf numFmtId="167" fontId="85" fillId="0" borderId="67" xfId="1500" applyNumberFormat="1" applyFont="1" applyBorder="1" applyAlignment="1">
      <alignment horizontal="left" vertical="center"/>
    </xf>
    <xf numFmtId="167" fontId="85" fillId="0" borderId="152" xfId="1500" applyNumberFormat="1" applyFont="1" applyBorder="1" applyAlignment="1">
      <alignment horizontal="left" vertical="center"/>
    </xf>
    <xf numFmtId="0" fontId="83" fillId="0" borderId="0" xfId="0" applyFont="1"/>
    <xf numFmtId="0" fontId="86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5" fillId="0" borderId="67" xfId="0" applyFont="1" applyBorder="1" applyAlignment="1">
      <alignment horizontal="center" vertical="center"/>
    </xf>
    <xf numFmtId="0" fontId="85" fillId="0" borderId="33" xfId="0" applyFont="1" applyBorder="1" applyAlignment="1">
      <alignment horizontal="center" vertical="center"/>
    </xf>
    <xf numFmtId="0" fontId="85" fillId="0" borderId="152" xfId="0" applyFont="1" applyBorder="1" applyAlignment="1">
      <alignment horizontal="center" vertical="center"/>
    </xf>
    <xf numFmtId="0" fontId="85" fillId="0" borderId="67" xfId="0" applyFont="1" applyBorder="1" applyAlignment="1">
      <alignment horizontal="left" vertical="center"/>
    </xf>
    <xf numFmtId="0" fontId="85" fillId="0" borderId="152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1454728</xdr:colOff>
      <xdr:row>0</xdr:row>
      <xdr:rowOff>0</xdr:rowOff>
    </xdr:from>
    <xdr:to>
      <xdr:col>13</xdr:col>
      <xdr:colOff>2456012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74137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8659</xdr:colOff>
      <xdr:row>16</xdr:row>
      <xdr:rowOff>34637</xdr:rowOff>
    </xdr:from>
    <xdr:to>
      <xdr:col>6</xdr:col>
      <xdr:colOff>1376795</xdr:colOff>
      <xdr:row>19</xdr:row>
      <xdr:rowOff>809055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7EF2BD-35BB-9B73-EC00-54011354D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9045" y="5533160"/>
          <a:ext cx="5974773" cy="2281100"/>
        </a:xfrm>
        <a:prstGeom prst="rect">
          <a:avLst/>
        </a:prstGeom>
      </xdr:spPr>
    </xdr:pic>
    <xdr:clientData/>
  </xdr:twoCellAnchor>
  <xdr:twoCellAnchor editAs="oneCell">
    <xdr:from>
      <xdr:col>6</xdr:col>
      <xdr:colOff>1420090</xdr:colOff>
      <xdr:row>16</xdr:row>
      <xdr:rowOff>43296</xdr:rowOff>
    </xdr:from>
    <xdr:to>
      <xdr:col>13</xdr:col>
      <xdr:colOff>2476499</xdr:colOff>
      <xdr:row>19</xdr:row>
      <xdr:rowOff>805295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A6153D2-1F38-D10D-9B6F-86009BDEB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47113" y="5541819"/>
          <a:ext cx="5948795" cy="2268681"/>
        </a:xfrm>
        <a:prstGeom prst="rect">
          <a:avLst/>
        </a:prstGeom>
      </xdr:spPr>
    </xdr:pic>
    <xdr:clientData/>
  </xdr:twoCellAnchor>
  <xdr:twoCellAnchor editAs="oneCell">
    <xdr:from>
      <xdr:col>10</xdr:col>
      <xdr:colOff>43295</xdr:colOff>
      <xdr:row>7</xdr:row>
      <xdr:rowOff>0</xdr:rowOff>
    </xdr:from>
    <xdr:to>
      <xdr:col>13</xdr:col>
      <xdr:colOff>2485159</xdr:colOff>
      <xdr:row>15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848B736-C9E0-1E2D-1DA5-2D375098B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3613" y="2692977"/>
          <a:ext cx="3480955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16565</xdr:colOff>
      <xdr:row>28</xdr:row>
      <xdr:rowOff>16566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838E6E-A064-3E5B-5024-C17BA75A4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70174" cy="2203174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13</xdr:col>
      <xdr:colOff>1449455</xdr:colOff>
      <xdr:row>28</xdr:row>
      <xdr:rowOff>14646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21710E-A41F-3E38-2DE7-5849F9875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0"/>
          <a:ext cx="5093803" cy="22012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1243432</xdr:colOff>
      <xdr:row>0</xdr:row>
      <xdr:rowOff>0</xdr:rowOff>
    </xdr:from>
    <xdr:to>
      <xdr:col>13</xdr:col>
      <xdr:colOff>1535761</xdr:colOff>
      <xdr:row>0</xdr:row>
      <xdr:rowOff>300404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0124" y="0"/>
          <a:ext cx="292329" cy="300404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69</xdr:row>
      <xdr:rowOff>8549</xdr:rowOff>
    </xdr:from>
    <xdr:to>
      <xdr:col>13</xdr:col>
      <xdr:colOff>1536868</xdr:colOff>
      <xdr:row>69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53</xdr:row>
      <xdr:rowOff>14656</xdr:rowOff>
    </xdr:from>
    <xdr:to>
      <xdr:col>13</xdr:col>
      <xdr:colOff>1524048</xdr:colOff>
      <xdr:row>53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</xdr:colOff>
      <xdr:row>0</xdr:row>
      <xdr:rowOff>0</xdr:rowOff>
    </xdr:from>
    <xdr:to>
      <xdr:col>5</xdr:col>
      <xdr:colOff>1150938</xdr:colOff>
      <xdr:row>3</xdr:row>
      <xdr:rowOff>195077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6087ED8-9231-40A5-B697-F75CF529E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4563" y="0"/>
          <a:ext cx="1008063" cy="885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2"/>
  <sheetViews>
    <sheetView topLeftCell="A7" zoomScale="110" zoomScaleNormal="110" workbookViewId="0">
      <selection activeCell="J25" sqref="J25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200" t="s">
        <v>0</v>
      </c>
      <c r="C1" s="201"/>
      <c r="D1" s="202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203" t="s">
        <v>304</v>
      </c>
      <c r="C2" s="204"/>
      <c r="D2" s="205"/>
      <c r="E2" s="206"/>
      <c r="F2" s="207"/>
      <c r="G2" s="207"/>
      <c r="H2" s="207"/>
      <c r="I2" s="207"/>
      <c r="J2" s="207"/>
      <c r="K2" s="208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209" t="s">
        <v>303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1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212" t="s">
        <v>78</v>
      </c>
      <c r="C6" s="213"/>
      <c r="D6" s="214">
        <f>'Bullient '!M90+OTC!H9</f>
        <v>1243929857</v>
      </c>
      <c r="E6" s="215"/>
      <c r="F6" s="28"/>
      <c r="G6" s="212" t="s">
        <v>79</v>
      </c>
      <c r="H6" s="213"/>
      <c r="I6" s="214">
        <f>'Bullient '!N90+OTC!I9</f>
        <v>2774883873.52</v>
      </c>
      <c r="J6" s="215"/>
      <c r="K6" s="29"/>
      <c r="L6" s="212" t="s">
        <v>8</v>
      </c>
      <c r="M6" s="213"/>
      <c r="N6" s="30">
        <f>'Bullient '!L90+OTC!G9</f>
        <v>997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94"/>
      <c r="L7" s="195"/>
      <c r="M7" s="196"/>
      <c r="N7" s="33"/>
    </row>
    <row r="8" spans="2:16" ht="24.95" customHeight="1">
      <c r="B8" s="197" t="s">
        <v>1</v>
      </c>
      <c r="C8" s="198"/>
      <c r="D8" s="199"/>
      <c r="E8" s="34">
        <v>948.02</v>
      </c>
      <c r="F8" s="35"/>
      <c r="G8" s="197" t="s">
        <v>5</v>
      </c>
      <c r="H8" s="198"/>
      <c r="I8" s="199"/>
      <c r="J8" s="34">
        <v>1174.82</v>
      </c>
      <c r="K8" s="193"/>
      <c r="L8" s="188"/>
      <c r="M8" s="189"/>
      <c r="N8" s="23"/>
    </row>
    <row r="9" spans="2:16" ht="24.95" customHeight="1">
      <c r="B9" s="197" t="s">
        <v>2</v>
      </c>
      <c r="C9" s="198"/>
      <c r="D9" s="199"/>
      <c r="E9" s="34">
        <v>950.04</v>
      </c>
      <c r="F9" s="36"/>
      <c r="G9" s="197" t="s">
        <v>6</v>
      </c>
      <c r="H9" s="198"/>
      <c r="I9" s="199"/>
      <c r="J9" s="34">
        <v>1177.02</v>
      </c>
      <c r="K9" s="193"/>
      <c r="L9" s="188"/>
      <c r="M9" s="189"/>
      <c r="N9" s="23"/>
      <c r="O9" s="37"/>
    </row>
    <row r="10" spans="2:16" ht="24.95" customHeight="1">
      <c r="B10" s="190" t="s">
        <v>3</v>
      </c>
      <c r="C10" s="191"/>
      <c r="D10" s="192"/>
      <c r="E10" s="140">
        <f>((E8/E9)-1)*100</f>
        <v>-0.21262262641572605</v>
      </c>
      <c r="F10" s="36"/>
      <c r="G10" s="190" t="s">
        <v>3</v>
      </c>
      <c r="H10" s="191"/>
      <c r="I10" s="192"/>
      <c r="J10" s="140">
        <f>((J8/J9)-1)*100</f>
        <v>-0.18691271176360935</v>
      </c>
      <c r="K10" s="193"/>
      <c r="L10" s="188"/>
      <c r="M10" s="189"/>
      <c r="N10" s="23"/>
    </row>
    <row r="11" spans="2:16" ht="24.95" customHeight="1">
      <c r="B11" s="190" t="s">
        <v>4</v>
      </c>
      <c r="C11" s="191"/>
      <c r="D11" s="192"/>
      <c r="E11" s="140">
        <f>E8-E9</f>
        <v>-2.0199999999999818</v>
      </c>
      <c r="F11" s="26"/>
      <c r="G11" s="190" t="s">
        <v>4</v>
      </c>
      <c r="H11" s="191"/>
      <c r="I11" s="192"/>
      <c r="J11" s="140">
        <f>J8-J9</f>
        <v>-2.2000000000000455</v>
      </c>
      <c r="K11" s="193"/>
      <c r="L11" s="188"/>
      <c r="M11" s="189"/>
      <c r="N11" s="23"/>
      <c r="O11" s="37"/>
    </row>
    <row r="12" spans="2:16" ht="24.95" customHeight="1">
      <c r="B12" s="38"/>
      <c r="C12" s="39"/>
      <c r="D12" s="38"/>
      <c r="E12" s="26"/>
      <c r="F12" s="26"/>
      <c r="G12" s="26"/>
      <c r="H12" s="40"/>
      <c r="I12" s="40"/>
      <c r="J12" s="41"/>
      <c r="K12" s="187"/>
      <c r="L12" s="188"/>
      <c r="M12" s="189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80</v>
      </c>
      <c r="E13" s="43">
        <v>11</v>
      </c>
      <c r="F13" s="26"/>
      <c r="G13" s="45" t="s">
        <v>85</v>
      </c>
      <c r="H13" s="43">
        <v>36</v>
      </c>
      <c r="I13" s="44" t="s">
        <v>80</v>
      </c>
      <c r="J13" s="43">
        <v>9</v>
      </c>
      <c r="K13" s="193"/>
      <c r="L13" s="188"/>
      <c r="M13" s="189"/>
      <c r="N13" s="23"/>
      <c r="O13" s="37"/>
      <c r="P13" s="37"/>
    </row>
    <row r="14" spans="2:16" ht="24.95" customHeight="1">
      <c r="B14" s="42" t="s">
        <v>84</v>
      </c>
      <c r="C14" s="43">
        <v>50</v>
      </c>
      <c r="D14" s="44" t="s">
        <v>80</v>
      </c>
      <c r="E14" s="43">
        <v>1</v>
      </c>
      <c r="F14" s="35"/>
      <c r="G14" s="218" t="s">
        <v>82</v>
      </c>
      <c r="H14" s="219"/>
      <c r="I14" s="220"/>
      <c r="J14" s="43">
        <v>15</v>
      </c>
      <c r="K14" s="193"/>
      <c r="L14" s="188"/>
      <c r="M14" s="189"/>
      <c r="N14" s="23"/>
      <c r="O14" s="37"/>
      <c r="P14" s="37"/>
    </row>
    <row r="15" spans="2:16" ht="24.95" customHeight="1">
      <c r="B15" s="190" t="s">
        <v>99</v>
      </c>
      <c r="C15" s="191" t="s">
        <v>10</v>
      </c>
      <c r="D15" s="192" t="s">
        <v>10</v>
      </c>
      <c r="E15" s="43">
        <v>8</v>
      </c>
      <c r="F15" s="26"/>
      <c r="G15" s="221" t="s">
        <v>83</v>
      </c>
      <c r="H15" s="222"/>
      <c r="I15" s="223"/>
      <c r="J15" s="43">
        <v>16</v>
      </c>
      <c r="K15" s="193"/>
      <c r="L15" s="188"/>
      <c r="M15" s="189"/>
      <c r="N15" s="31"/>
      <c r="O15" s="37"/>
    </row>
    <row r="16" spans="2:16" ht="24.95" customHeight="1">
      <c r="B16" s="190" t="s">
        <v>81</v>
      </c>
      <c r="C16" s="191" t="s">
        <v>11</v>
      </c>
      <c r="D16" s="192" t="s">
        <v>11</v>
      </c>
      <c r="E16" s="46">
        <v>10</v>
      </c>
      <c r="F16" s="23"/>
      <c r="G16" s="31"/>
      <c r="H16" s="31"/>
      <c r="I16" s="31"/>
      <c r="J16" s="31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31"/>
      <c r="H17" s="31"/>
      <c r="I17" s="31"/>
      <c r="J17" s="31"/>
      <c r="K17" s="31"/>
      <c r="L17" s="31"/>
      <c r="M17" s="31"/>
      <c r="N17" s="31"/>
      <c r="O17" s="37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65.25" customHeight="1">
      <c r="B20" s="23"/>
      <c r="C20" s="23"/>
      <c r="D20" s="23"/>
      <c r="E20" s="23"/>
      <c r="F20" s="23"/>
      <c r="G20" s="23"/>
      <c r="H20" s="123"/>
      <c r="I20" s="23"/>
      <c r="J20" s="23"/>
      <c r="K20" s="23"/>
      <c r="L20" s="23"/>
      <c r="M20" s="23"/>
      <c r="N20" s="23"/>
      <c r="O20" s="37"/>
    </row>
    <row r="21" spans="1:15" ht="39" customHeight="1">
      <c r="B21" s="143" t="s">
        <v>302</v>
      </c>
      <c r="C21" s="224" t="s">
        <v>333</v>
      </c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6"/>
    </row>
    <row r="22" spans="1:15" ht="18.75" customHeight="1">
      <c r="A22" s="216" t="s">
        <v>12</v>
      </c>
      <c r="B22" s="217"/>
      <c r="C22" s="217"/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N22" s="217"/>
    </row>
  </sheetData>
  <mergeCells count="32">
    <mergeCell ref="A22:N22"/>
    <mergeCell ref="K13:M13"/>
    <mergeCell ref="G14:I14"/>
    <mergeCell ref="K14:M14"/>
    <mergeCell ref="B15:D15"/>
    <mergeCell ref="B16:D16"/>
    <mergeCell ref="G15:I15"/>
    <mergeCell ref="K15:M15"/>
    <mergeCell ref="C21:N21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0" zoomScale="115" zoomScaleNormal="115" workbookViewId="0">
      <selection activeCell="R16" sqref="R16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36" t="s">
        <v>76</v>
      </c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</row>
    <row r="3" spans="1:14" ht="24.75" customHeight="1">
      <c r="A3" s="47"/>
      <c r="B3" s="47"/>
      <c r="C3" s="237" t="s">
        <v>305</v>
      </c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</row>
    <row r="4" spans="1:14" ht="21">
      <c r="A4" s="47"/>
      <c r="B4" s="47"/>
      <c r="C4" s="238" t="s">
        <v>13</v>
      </c>
      <c r="D4" s="238"/>
      <c r="E4" s="238"/>
      <c r="F4" s="238"/>
      <c r="G4" s="52"/>
      <c r="H4" s="52"/>
      <c r="I4" s="238" t="s">
        <v>14</v>
      </c>
      <c r="J4" s="238"/>
      <c r="K4" s="238"/>
      <c r="L4" s="238"/>
      <c r="M4" s="238"/>
      <c r="N4" s="238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39" t="s">
        <v>15</v>
      </c>
      <c r="J5" s="240"/>
      <c r="K5" s="241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122</v>
      </c>
      <c r="D6" s="60">
        <v>4.83</v>
      </c>
      <c r="E6" s="61">
        <v>15</v>
      </c>
      <c r="F6" s="62">
        <v>795295</v>
      </c>
      <c r="G6" s="63"/>
      <c r="H6" s="63"/>
      <c r="I6" s="227" t="s">
        <v>236</v>
      </c>
      <c r="J6" s="228" t="s">
        <v>236</v>
      </c>
      <c r="K6" s="229" t="s">
        <v>236</v>
      </c>
      <c r="L6" s="60">
        <v>0.2</v>
      </c>
      <c r="M6" s="64">
        <v>-13.04</v>
      </c>
      <c r="N6" s="62">
        <v>124254</v>
      </c>
    </row>
    <row r="7" spans="1:14" s="65" customFormat="1" ht="17.100000000000001" customHeight="1">
      <c r="A7" s="47"/>
      <c r="B7" s="47"/>
      <c r="C7" s="59" t="s">
        <v>295</v>
      </c>
      <c r="D7" s="60">
        <v>11</v>
      </c>
      <c r="E7" s="61">
        <v>14.94</v>
      </c>
      <c r="F7" s="62">
        <v>495579</v>
      </c>
      <c r="G7" s="47"/>
      <c r="H7" s="63"/>
      <c r="I7" s="227" t="s">
        <v>33</v>
      </c>
      <c r="J7" s="230" t="s">
        <v>33</v>
      </c>
      <c r="K7" s="231" t="s">
        <v>33</v>
      </c>
      <c r="L7" s="60">
        <v>2.2200000000000002</v>
      </c>
      <c r="M7" s="64">
        <v>-12.94</v>
      </c>
      <c r="N7" s="62">
        <v>5024282</v>
      </c>
    </row>
    <row r="8" spans="1:14" s="65" customFormat="1" ht="17.100000000000001" customHeight="1">
      <c r="A8" s="47"/>
      <c r="B8" s="47"/>
      <c r="C8" s="59" t="s">
        <v>170</v>
      </c>
      <c r="D8" s="60">
        <v>19</v>
      </c>
      <c r="E8" s="61">
        <v>13.64</v>
      </c>
      <c r="F8" s="62">
        <v>61542</v>
      </c>
      <c r="G8" s="47"/>
      <c r="H8" s="63"/>
      <c r="I8" s="227" t="s">
        <v>230</v>
      </c>
      <c r="J8" s="230" t="s">
        <v>230</v>
      </c>
      <c r="K8" s="231" t="s">
        <v>230</v>
      </c>
      <c r="L8" s="60">
        <v>2.4</v>
      </c>
      <c r="M8" s="64">
        <v>-4.76</v>
      </c>
      <c r="N8" s="62">
        <v>1717703</v>
      </c>
    </row>
    <row r="9" spans="1:14" s="65" customFormat="1" ht="17.100000000000001" customHeight="1">
      <c r="A9" s="47"/>
      <c r="B9" s="47"/>
      <c r="C9" s="59" t="s">
        <v>195</v>
      </c>
      <c r="D9" s="60">
        <v>1.1000000000000001</v>
      </c>
      <c r="E9" s="61">
        <v>4.76</v>
      </c>
      <c r="F9" s="62">
        <v>21000</v>
      </c>
      <c r="G9" s="47"/>
      <c r="H9" s="63"/>
      <c r="I9" s="227" t="s">
        <v>141</v>
      </c>
      <c r="J9" s="230" t="s">
        <v>141</v>
      </c>
      <c r="K9" s="231" t="s">
        <v>141</v>
      </c>
      <c r="L9" s="60">
        <v>0.67</v>
      </c>
      <c r="M9" s="64">
        <v>-4.29</v>
      </c>
      <c r="N9" s="62">
        <v>100000</v>
      </c>
    </row>
    <row r="10" spans="1:14" s="65" customFormat="1" ht="17.100000000000001" customHeight="1">
      <c r="A10" s="47"/>
      <c r="B10" s="47"/>
      <c r="C10" s="59" t="s">
        <v>105</v>
      </c>
      <c r="D10" s="60">
        <v>2</v>
      </c>
      <c r="E10" s="61">
        <v>4.71</v>
      </c>
      <c r="F10" s="62">
        <v>6299413</v>
      </c>
      <c r="G10" s="47"/>
      <c r="H10" s="66"/>
      <c r="I10" s="227" t="s">
        <v>270</v>
      </c>
      <c r="J10" s="230" t="s">
        <v>270</v>
      </c>
      <c r="K10" s="231" t="s">
        <v>270</v>
      </c>
      <c r="L10" s="60">
        <v>0.94</v>
      </c>
      <c r="M10" s="64">
        <v>-4.08</v>
      </c>
      <c r="N10" s="62">
        <v>546184</v>
      </c>
    </row>
    <row r="11" spans="1:14" s="65" customFormat="1" ht="29.25" customHeight="1">
      <c r="A11" s="47"/>
      <c r="B11" s="47"/>
      <c r="C11" s="236"/>
      <c r="D11" s="236"/>
      <c r="E11" s="236"/>
      <c r="F11" s="236"/>
      <c r="G11" s="236"/>
      <c r="H11" s="236"/>
      <c r="I11" s="236"/>
      <c r="J11" s="236"/>
      <c r="K11" s="236"/>
      <c r="L11" s="236"/>
      <c r="M11" s="236"/>
      <c r="N11" s="236"/>
    </row>
    <row r="12" spans="1:14" s="65" customFormat="1" ht="22.5" customHeight="1">
      <c r="A12" s="47"/>
      <c r="B12" s="47"/>
      <c r="C12" s="236" t="s">
        <v>77</v>
      </c>
      <c r="D12" s="236"/>
      <c r="E12" s="236"/>
      <c r="F12" s="236"/>
      <c r="G12" s="236"/>
      <c r="H12" s="236"/>
      <c r="I12" s="236"/>
      <c r="J12" s="236"/>
      <c r="K12" s="236"/>
      <c r="L12" s="236"/>
      <c r="M12" s="236"/>
      <c r="N12" s="236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35" t="s">
        <v>18</v>
      </c>
      <c r="D14" s="235"/>
      <c r="E14" s="235"/>
      <c r="F14" s="235"/>
      <c r="G14" s="67"/>
      <c r="H14" s="68"/>
      <c r="I14" s="235" t="s">
        <v>7</v>
      </c>
      <c r="J14" s="235"/>
      <c r="K14" s="235"/>
      <c r="L14" s="235"/>
      <c r="M14" s="235"/>
      <c r="N14" s="235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32" t="s">
        <v>15</v>
      </c>
      <c r="J15" s="233" t="s">
        <v>19</v>
      </c>
      <c r="K15" s="234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181</v>
      </c>
      <c r="D16" s="60">
        <v>5.09</v>
      </c>
      <c r="E16" s="71">
        <v>-0.19607843137254832</v>
      </c>
      <c r="F16" s="62">
        <v>355600339</v>
      </c>
      <c r="G16" s="63"/>
      <c r="H16" s="72"/>
      <c r="I16" s="227" t="s">
        <v>181</v>
      </c>
      <c r="J16" s="228" t="s">
        <v>181</v>
      </c>
      <c r="K16" s="242" t="s">
        <v>181</v>
      </c>
      <c r="L16" s="60">
        <v>5.09</v>
      </c>
      <c r="M16" s="84">
        <v>-0.19607843137254832</v>
      </c>
      <c r="N16" s="62">
        <v>1813547852.6800001</v>
      </c>
    </row>
    <row r="17" spans="1:14" ht="17.100000000000001" customHeight="1">
      <c r="A17" s="47"/>
      <c r="B17" s="47"/>
      <c r="C17" s="59" t="s">
        <v>224</v>
      </c>
      <c r="D17" s="60">
        <v>0.11</v>
      </c>
      <c r="E17" s="71">
        <v>0</v>
      </c>
      <c r="F17" s="62">
        <v>312000000</v>
      </c>
      <c r="G17" s="63"/>
      <c r="H17" s="72"/>
      <c r="I17" s="227" t="s">
        <v>284</v>
      </c>
      <c r="J17" s="228" t="s">
        <v>284</v>
      </c>
      <c r="K17" s="242" t="s">
        <v>284</v>
      </c>
      <c r="L17" s="60">
        <v>3.5</v>
      </c>
      <c r="M17" s="84">
        <v>0</v>
      </c>
      <c r="N17" s="62">
        <v>247687597.94</v>
      </c>
    </row>
    <row r="18" spans="1:14" ht="17.100000000000001" customHeight="1">
      <c r="A18" s="47"/>
      <c r="B18" s="47"/>
      <c r="C18" s="59" t="s">
        <v>108</v>
      </c>
      <c r="D18" s="60">
        <v>0.15</v>
      </c>
      <c r="E18" s="71">
        <v>0</v>
      </c>
      <c r="F18" s="62">
        <v>98622500</v>
      </c>
      <c r="G18" s="63"/>
      <c r="H18" s="72"/>
      <c r="I18" s="227" t="s">
        <v>101</v>
      </c>
      <c r="J18" s="228" t="s">
        <v>101</v>
      </c>
      <c r="K18" s="242" t="s">
        <v>101</v>
      </c>
      <c r="L18" s="95">
        <v>1.99</v>
      </c>
      <c r="M18" s="96">
        <v>-0.5</v>
      </c>
      <c r="N18" s="98">
        <v>169582037.55000001</v>
      </c>
    </row>
    <row r="19" spans="1:14" ht="17.100000000000001" customHeight="1">
      <c r="A19" s="47"/>
      <c r="B19" s="47"/>
      <c r="C19" s="59" t="s">
        <v>101</v>
      </c>
      <c r="D19" s="60">
        <v>1.99</v>
      </c>
      <c r="E19" s="71">
        <v>-0.5</v>
      </c>
      <c r="F19" s="62">
        <v>85113856</v>
      </c>
      <c r="G19" s="63"/>
      <c r="H19" s="72"/>
      <c r="I19" s="227" t="s">
        <v>113</v>
      </c>
      <c r="J19" s="228" t="s">
        <v>113</v>
      </c>
      <c r="K19" s="242" t="s">
        <v>113</v>
      </c>
      <c r="L19" s="60">
        <v>4.6900000000000004</v>
      </c>
      <c r="M19" s="84">
        <v>-0.21</v>
      </c>
      <c r="N19" s="62">
        <v>155840830.59999999</v>
      </c>
    </row>
    <row r="20" spans="1:14" ht="16.5" customHeight="1">
      <c r="A20" s="47"/>
      <c r="B20" s="47"/>
      <c r="C20" s="59" t="s">
        <v>220</v>
      </c>
      <c r="D20" s="60">
        <v>0.09</v>
      </c>
      <c r="E20" s="71">
        <v>0</v>
      </c>
      <c r="F20" s="62">
        <v>76449773</v>
      </c>
      <c r="G20" s="73"/>
      <c r="H20" s="73"/>
      <c r="I20" s="227" t="s">
        <v>311</v>
      </c>
      <c r="J20" s="228" t="s">
        <v>311</v>
      </c>
      <c r="K20" s="242" t="s">
        <v>311</v>
      </c>
      <c r="L20" s="60">
        <v>5.0999999999999996</v>
      </c>
      <c r="M20" s="84">
        <v>-10.050000000000001</v>
      </c>
      <c r="N20" s="62">
        <v>94285055.170000002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4"/>
  <sheetViews>
    <sheetView topLeftCell="A61" zoomScale="145" zoomScaleNormal="145" workbookViewId="0">
      <selection activeCell="K74" sqref="K74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5.5" customHeight="1">
      <c r="A1" s="75"/>
      <c r="B1" s="276" t="s">
        <v>309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8"/>
    </row>
    <row r="2" spans="1:14" s="76" customFormat="1" ht="44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" customHeight="1">
      <c r="A3" s="82"/>
      <c r="B3" s="279" t="s">
        <v>29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1"/>
    </row>
    <row r="4" spans="1:14" ht="12" customHeight="1">
      <c r="A4" s="82"/>
      <c r="B4" s="59" t="s">
        <v>222</v>
      </c>
      <c r="C4" s="83" t="s">
        <v>223</v>
      </c>
      <c r="D4" s="60">
        <v>0.26</v>
      </c>
      <c r="E4" s="60">
        <v>0.26</v>
      </c>
      <c r="F4" s="60">
        <v>0.26</v>
      </c>
      <c r="G4" s="60">
        <v>0.26</v>
      </c>
      <c r="H4" s="60">
        <v>0.25</v>
      </c>
      <c r="I4" s="60">
        <v>0.26</v>
      </c>
      <c r="J4" s="60">
        <v>0.26</v>
      </c>
      <c r="K4" s="84">
        <v>0</v>
      </c>
      <c r="L4" s="85">
        <v>5</v>
      </c>
      <c r="M4" s="62">
        <v>3251000</v>
      </c>
      <c r="N4" s="62">
        <v>845260</v>
      </c>
    </row>
    <row r="5" spans="1:14" ht="12" customHeight="1">
      <c r="A5" s="82"/>
      <c r="B5" s="59" t="s">
        <v>284</v>
      </c>
      <c r="C5" s="83" t="s">
        <v>285</v>
      </c>
      <c r="D5" s="60">
        <v>3.5</v>
      </c>
      <c r="E5" s="60">
        <v>3.5</v>
      </c>
      <c r="F5" s="60">
        <v>3.46</v>
      </c>
      <c r="G5" s="60">
        <v>3.49</v>
      </c>
      <c r="H5" s="60">
        <v>3.5</v>
      </c>
      <c r="I5" s="60">
        <v>3.5</v>
      </c>
      <c r="J5" s="60">
        <v>3.5</v>
      </c>
      <c r="K5" s="84">
        <v>0</v>
      </c>
      <c r="L5" s="85">
        <v>113</v>
      </c>
      <c r="M5" s="62">
        <v>70962225</v>
      </c>
      <c r="N5" s="62">
        <v>247687597.94</v>
      </c>
    </row>
    <row r="6" spans="1:14" ht="12" customHeight="1">
      <c r="A6" s="82"/>
      <c r="B6" s="59" t="s">
        <v>167</v>
      </c>
      <c r="C6" s="83" t="s">
        <v>168</v>
      </c>
      <c r="D6" s="60">
        <v>0.68</v>
      </c>
      <c r="E6" s="60">
        <v>0.69</v>
      </c>
      <c r="F6" s="60">
        <v>0.68</v>
      </c>
      <c r="G6" s="60">
        <v>0.69</v>
      </c>
      <c r="H6" s="60">
        <v>0.68</v>
      </c>
      <c r="I6" s="60">
        <v>0.69</v>
      </c>
      <c r="J6" s="60">
        <v>0.68</v>
      </c>
      <c r="K6" s="84">
        <v>1.47</v>
      </c>
      <c r="L6" s="85">
        <v>11</v>
      </c>
      <c r="M6" s="62">
        <v>4257617</v>
      </c>
      <c r="N6" s="62">
        <v>2927755.73</v>
      </c>
    </row>
    <row r="7" spans="1:14" ht="12" customHeight="1">
      <c r="A7" s="82"/>
      <c r="B7" s="59" t="s">
        <v>264</v>
      </c>
      <c r="C7" s="83" t="s">
        <v>265</v>
      </c>
      <c r="D7" s="60">
        <v>0.3</v>
      </c>
      <c r="E7" s="89">
        <v>0.3</v>
      </c>
      <c r="F7" s="89">
        <v>0.3</v>
      </c>
      <c r="G7" s="89">
        <v>0.3</v>
      </c>
      <c r="H7" s="60">
        <v>0.3</v>
      </c>
      <c r="I7" s="89">
        <v>0.3</v>
      </c>
      <c r="J7" s="89">
        <v>0.3</v>
      </c>
      <c r="K7" s="71">
        <v>0</v>
      </c>
      <c r="L7" s="90">
        <v>2</v>
      </c>
      <c r="M7" s="87">
        <v>4500</v>
      </c>
      <c r="N7" s="87">
        <v>1350</v>
      </c>
    </row>
    <row r="8" spans="1:14" ht="12" customHeight="1">
      <c r="A8" s="82"/>
      <c r="B8" s="59" t="s">
        <v>254</v>
      </c>
      <c r="C8" s="83" t="s">
        <v>255</v>
      </c>
      <c r="D8" s="60">
        <v>0.28000000000000003</v>
      </c>
      <c r="E8" s="60">
        <v>0.28000000000000003</v>
      </c>
      <c r="F8" s="60">
        <v>0.28000000000000003</v>
      </c>
      <c r="G8" s="60">
        <v>0.28000000000000003</v>
      </c>
      <c r="H8" s="60">
        <v>0.28000000000000003</v>
      </c>
      <c r="I8" s="60">
        <v>0.28000000000000003</v>
      </c>
      <c r="J8" s="60">
        <v>0.28000000000000003</v>
      </c>
      <c r="K8" s="84">
        <v>0</v>
      </c>
      <c r="L8" s="85">
        <v>13</v>
      </c>
      <c r="M8" s="62">
        <v>40000000</v>
      </c>
      <c r="N8" s="62">
        <v>11200000</v>
      </c>
    </row>
    <row r="9" spans="1:14" ht="12" customHeight="1">
      <c r="A9" s="82"/>
      <c r="B9" s="59" t="s">
        <v>289</v>
      </c>
      <c r="C9" s="83" t="s">
        <v>290</v>
      </c>
      <c r="D9" s="60">
        <v>0.21</v>
      </c>
      <c r="E9" s="89">
        <v>0.21</v>
      </c>
      <c r="F9" s="89">
        <v>0.21</v>
      </c>
      <c r="G9" s="89">
        <v>0.21</v>
      </c>
      <c r="H9" s="60">
        <v>0.21</v>
      </c>
      <c r="I9" s="89">
        <v>0.21</v>
      </c>
      <c r="J9" s="89">
        <v>0.21</v>
      </c>
      <c r="K9" s="71">
        <v>0</v>
      </c>
      <c r="L9" s="90">
        <v>3</v>
      </c>
      <c r="M9" s="87">
        <v>6552114</v>
      </c>
      <c r="N9" s="87">
        <v>1375943.94</v>
      </c>
    </row>
    <row r="10" spans="1:14" ht="12" customHeight="1">
      <c r="A10" s="82"/>
      <c r="B10" s="59" t="s">
        <v>216</v>
      </c>
      <c r="C10" s="83" t="s">
        <v>217</v>
      </c>
      <c r="D10" s="60">
        <v>7.0000000000000007E-2</v>
      </c>
      <c r="E10" s="60">
        <v>7.0000000000000007E-2</v>
      </c>
      <c r="F10" s="60">
        <v>0.06</v>
      </c>
      <c r="G10" s="60">
        <v>0.06</v>
      </c>
      <c r="H10" s="60">
        <v>7.0000000000000007E-2</v>
      </c>
      <c r="I10" s="60">
        <v>7.0000000000000007E-2</v>
      </c>
      <c r="J10" s="60">
        <v>7.0000000000000007E-2</v>
      </c>
      <c r="K10" s="84">
        <v>0</v>
      </c>
      <c r="L10" s="85">
        <v>9</v>
      </c>
      <c r="M10" s="62">
        <v>16203297</v>
      </c>
      <c r="N10" s="62">
        <v>975483.93</v>
      </c>
    </row>
    <row r="11" spans="1:14" ht="12" customHeight="1">
      <c r="A11" s="82"/>
      <c r="B11" s="59" t="s">
        <v>195</v>
      </c>
      <c r="C11" s="83" t="s">
        <v>196</v>
      </c>
      <c r="D11" s="60">
        <v>1.1000000000000001</v>
      </c>
      <c r="E11" s="89">
        <v>1.1000000000000001</v>
      </c>
      <c r="F11" s="89">
        <v>1.1000000000000001</v>
      </c>
      <c r="G11" s="89">
        <v>1.1000000000000001</v>
      </c>
      <c r="H11" s="60">
        <v>1.05</v>
      </c>
      <c r="I11" s="89">
        <v>1.1000000000000001</v>
      </c>
      <c r="J11" s="89">
        <v>1.05</v>
      </c>
      <c r="K11" s="71">
        <v>4.76</v>
      </c>
      <c r="L11" s="90">
        <v>9</v>
      </c>
      <c r="M11" s="87">
        <v>21000</v>
      </c>
      <c r="N11" s="87">
        <v>23100</v>
      </c>
    </row>
    <row r="12" spans="1:14" ht="12" customHeight="1">
      <c r="A12" s="82"/>
      <c r="B12" s="59" t="s">
        <v>108</v>
      </c>
      <c r="C12" s="83" t="s">
        <v>90</v>
      </c>
      <c r="D12" s="60">
        <v>0.15</v>
      </c>
      <c r="E12" s="89">
        <v>0.15</v>
      </c>
      <c r="F12" s="89">
        <v>0.14000000000000001</v>
      </c>
      <c r="G12" s="89">
        <v>0.14000000000000001</v>
      </c>
      <c r="H12" s="60">
        <v>0.15</v>
      </c>
      <c r="I12" s="89">
        <v>0.15</v>
      </c>
      <c r="J12" s="89">
        <v>0.15</v>
      </c>
      <c r="K12" s="71">
        <v>0</v>
      </c>
      <c r="L12" s="90">
        <v>23</v>
      </c>
      <c r="M12" s="87">
        <v>98622500</v>
      </c>
      <c r="N12" s="87">
        <v>13817300</v>
      </c>
    </row>
    <row r="13" spans="1:14" ht="12" customHeight="1">
      <c r="A13" s="82"/>
      <c r="B13" s="59" t="s">
        <v>101</v>
      </c>
      <c r="C13" s="83" t="s">
        <v>100</v>
      </c>
      <c r="D13" s="60">
        <v>2</v>
      </c>
      <c r="E13" s="60">
        <v>2</v>
      </c>
      <c r="F13" s="60">
        <v>1.99</v>
      </c>
      <c r="G13" s="60">
        <v>1.99</v>
      </c>
      <c r="H13" s="60">
        <v>1.99</v>
      </c>
      <c r="I13" s="60">
        <v>1.99</v>
      </c>
      <c r="J13" s="60">
        <v>2</v>
      </c>
      <c r="K13" s="84">
        <v>-0.5</v>
      </c>
      <c r="L13" s="85">
        <v>78</v>
      </c>
      <c r="M13" s="62">
        <v>85113856</v>
      </c>
      <c r="N13" s="62">
        <v>169582037.55000001</v>
      </c>
    </row>
    <row r="14" spans="1:14" ht="12" customHeight="1">
      <c r="A14" s="82"/>
      <c r="B14" s="59" t="s">
        <v>113</v>
      </c>
      <c r="C14" s="83" t="s">
        <v>114</v>
      </c>
      <c r="D14" s="60">
        <v>4.71</v>
      </c>
      <c r="E14" s="60">
        <v>4.7300000000000004</v>
      </c>
      <c r="F14" s="60">
        <v>4.68</v>
      </c>
      <c r="G14" s="60">
        <v>4.7</v>
      </c>
      <c r="H14" s="60">
        <v>4.7300000000000004</v>
      </c>
      <c r="I14" s="60">
        <v>4.6900000000000004</v>
      </c>
      <c r="J14" s="60">
        <v>4.7</v>
      </c>
      <c r="K14" s="84">
        <v>-0.21</v>
      </c>
      <c r="L14" s="85">
        <v>59</v>
      </c>
      <c r="M14" s="62">
        <v>33141171</v>
      </c>
      <c r="N14" s="62">
        <v>155840830.59999999</v>
      </c>
    </row>
    <row r="15" spans="1:14" ht="12" customHeight="1">
      <c r="A15" s="82"/>
      <c r="B15" s="59" t="s">
        <v>236</v>
      </c>
      <c r="C15" s="83" t="s">
        <v>237</v>
      </c>
      <c r="D15" s="60">
        <v>0.2</v>
      </c>
      <c r="E15" s="60">
        <v>0.2</v>
      </c>
      <c r="F15" s="60">
        <v>0.2</v>
      </c>
      <c r="G15" s="60">
        <v>0.2</v>
      </c>
      <c r="H15" s="60">
        <v>0.23</v>
      </c>
      <c r="I15" s="60">
        <v>0.2</v>
      </c>
      <c r="J15" s="60">
        <v>0.23</v>
      </c>
      <c r="K15" s="84">
        <v>-13.04</v>
      </c>
      <c r="L15" s="85">
        <v>2</v>
      </c>
      <c r="M15" s="62">
        <v>124254</v>
      </c>
      <c r="N15" s="62">
        <v>24850.799999999999</v>
      </c>
    </row>
    <row r="16" spans="1:14" ht="12" customHeight="1">
      <c r="A16" s="82"/>
      <c r="B16" s="282" t="s">
        <v>110</v>
      </c>
      <c r="C16" s="283"/>
      <c r="D16" s="284"/>
      <c r="E16" s="285"/>
      <c r="F16" s="285"/>
      <c r="G16" s="285"/>
      <c r="H16" s="285"/>
      <c r="I16" s="285"/>
      <c r="J16" s="285"/>
      <c r="K16" s="286"/>
      <c r="L16" s="86">
        <f>SUM(L4:L15)</f>
        <v>327</v>
      </c>
      <c r="M16" s="86">
        <f>SUM(M4:M15)</f>
        <v>358253534</v>
      </c>
      <c r="N16" s="87">
        <f>SUM(N4:N15)</f>
        <v>604301510.48999989</v>
      </c>
    </row>
    <row r="17" spans="1:14" ht="12" customHeight="1">
      <c r="A17" s="82"/>
      <c r="B17" s="271" t="s">
        <v>30</v>
      </c>
      <c r="C17" s="272"/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273"/>
    </row>
    <row r="18" spans="1:14" ht="12" customHeight="1">
      <c r="A18" s="82"/>
      <c r="B18" s="59" t="s">
        <v>161</v>
      </c>
      <c r="C18" s="83" t="s">
        <v>162</v>
      </c>
      <c r="D18" s="89">
        <v>12.89</v>
      </c>
      <c r="E18" s="89">
        <v>12.89</v>
      </c>
      <c r="F18" s="89">
        <v>12.83</v>
      </c>
      <c r="G18" s="89">
        <v>12.87</v>
      </c>
      <c r="H18" s="89">
        <v>12.9</v>
      </c>
      <c r="I18" s="89">
        <v>12.85</v>
      </c>
      <c r="J18" s="89">
        <v>12.89</v>
      </c>
      <c r="K18" s="84">
        <v>-0.31</v>
      </c>
      <c r="L18" s="90">
        <v>68</v>
      </c>
      <c r="M18" s="87">
        <v>3403153</v>
      </c>
      <c r="N18" s="87">
        <v>43798378.390000001</v>
      </c>
    </row>
    <row r="19" spans="1:14" ht="12" customHeight="1">
      <c r="A19" s="82"/>
      <c r="B19" s="59" t="s">
        <v>234</v>
      </c>
      <c r="C19" s="83" t="s">
        <v>235</v>
      </c>
      <c r="D19" s="89">
        <v>2.66</v>
      </c>
      <c r="E19" s="89">
        <v>2.7</v>
      </c>
      <c r="F19" s="89">
        <v>2.66</v>
      </c>
      <c r="G19" s="89">
        <v>2.67</v>
      </c>
      <c r="H19" s="89">
        <v>2.7</v>
      </c>
      <c r="I19" s="89">
        <v>2.7</v>
      </c>
      <c r="J19" s="89">
        <v>2.7</v>
      </c>
      <c r="K19" s="84">
        <v>0</v>
      </c>
      <c r="L19" s="90">
        <v>6</v>
      </c>
      <c r="M19" s="87">
        <v>267000</v>
      </c>
      <c r="N19" s="87">
        <v>712940</v>
      </c>
    </row>
    <row r="20" spans="1:14" ht="12" customHeight="1">
      <c r="A20" s="82"/>
      <c r="B20" s="246" t="s">
        <v>169</v>
      </c>
      <c r="C20" s="247"/>
      <c r="D20" s="284"/>
      <c r="E20" s="285"/>
      <c r="F20" s="285"/>
      <c r="G20" s="285"/>
      <c r="H20" s="285"/>
      <c r="I20" s="285"/>
      <c r="J20" s="285"/>
      <c r="K20" s="286"/>
      <c r="L20" s="88">
        <f>SUM(L18:L19)</f>
        <v>74</v>
      </c>
      <c r="M20" s="86">
        <f>SUM(M18:M19)</f>
        <v>3670153</v>
      </c>
      <c r="N20" s="62">
        <f>SUM(N18:N19)</f>
        <v>44511318.390000001</v>
      </c>
    </row>
    <row r="21" spans="1:14" ht="12" customHeight="1">
      <c r="A21" s="82"/>
      <c r="B21" s="271" t="s">
        <v>119</v>
      </c>
      <c r="C21" s="272"/>
      <c r="D21" s="272"/>
      <c r="E21" s="272"/>
      <c r="F21" s="272"/>
      <c r="G21" s="272"/>
      <c r="H21" s="272"/>
      <c r="I21" s="272"/>
      <c r="J21" s="272"/>
      <c r="K21" s="272"/>
      <c r="L21" s="272"/>
      <c r="M21" s="272"/>
      <c r="N21" s="273"/>
    </row>
    <row r="22" spans="1:14" ht="12" customHeight="1">
      <c r="A22" s="82"/>
      <c r="B22" s="121" t="s">
        <v>270</v>
      </c>
      <c r="C22" s="122" t="s">
        <v>271</v>
      </c>
      <c r="D22" s="89">
        <v>0.98</v>
      </c>
      <c r="E22" s="89">
        <v>0.98</v>
      </c>
      <c r="F22" s="89">
        <v>0.94</v>
      </c>
      <c r="G22" s="89">
        <v>0.94</v>
      </c>
      <c r="H22" s="89">
        <v>0.98</v>
      </c>
      <c r="I22" s="89">
        <v>0.94</v>
      </c>
      <c r="J22" s="89">
        <v>0.98</v>
      </c>
      <c r="K22" s="84">
        <v>-4.08</v>
      </c>
      <c r="L22" s="90">
        <v>10</v>
      </c>
      <c r="M22" s="87">
        <v>546184</v>
      </c>
      <c r="N22" s="87">
        <v>515538.72</v>
      </c>
    </row>
    <row r="23" spans="1:14" ht="12" customHeight="1">
      <c r="A23" s="82"/>
      <c r="B23" s="121" t="s">
        <v>286</v>
      </c>
      <c r="C23" s="122" t="s">
        <v>287</v>
      </c>
      <c r="D23" s="89">
        <v>0.55000000000000004</v>
      </c>
      <c r="E23" s="89">
        <v>0.55000000000000004</v>
      </c>
      <c r="F23" s="89">
        <v>0.55000000000000004</v>
      </c>
      <c r="G23" s="89">
        <v>0.55000000000000004</v>
      </c>
      <c r="H23" s="89">
        <v>0.54</v>
      </c>
      <c r="I23" s="89">
        <v>0.55000000000000004</v>
      </c>
      <c r="J23" s="89">
        <v>0.55000000000000004</v>
      </c>
      <c r="K23" s="84">
        <v>0</v>
      </c>
      <c r="L23" s="90">
        <v>2</v>
      </c>
      <c r="M23" s="87">
        <v>500000</v>
      </c>
      <c r="N23" s="87">
        <v>275000</v>
      </c>
    </row>
    <row r="24" spans="1:14" ht="12" customHeight="1">
      <c r="A24" s="82"/>
      <c r="B24" s="246" t="s">
        <v>288</v>
      </c>
      <c r="C24" s="247"/>
      <c r="D24" s="284"/>
      <c r="E24" s="285"/>
      <c r="F24" s="285"/>
      <c r="G24" s="285"/>
      <c r="H24" s="285"/>
      <c r="I24" s="285"/>
      <c r="J24" s="285"/>
      <c r="K24" s="286"/>
      <c r="L24" s="88">
        <f>SUM(L22:L23)</f>
        <v>12</v>
      </c>
      <c r="M24" s="86">
        <f>SUM(M22:M23)</f>
        <v>1046184</v>
      </c>
      <c r="N24" s="62">
        <f>SUM(N22:N23)</f>
        <v>790538.72</v>
      </c>
    </row>
    <row r="25" spans="1:14" ht="12" customHeight="1">
      <c r="A25" s="82"/>
      <c r="B25" s="243" t="s">
        <v>102</v>
      </c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5"/>
    </row>
    <row r="26" spans="1:14" ht="12" customHeight="1">
      <c r="A26" s="82"/>
      <c r="B26" s="59" t="s">
        <v>268</v>
      </c>
      <c r="C26" s="83" t="s">
        <v>269</v>
      </c>
      <c r="D26" s="89">
        <v>4.59</v>
      </c>
      <c r="E26" s="89">
        <v>4.7</v>
      </c>
      <c r="F26" s="89">
        <v>4.59</v>
      </c>
      <c r="G26" s="89">
        <v>4.6900000000000004</v>
      </c>
      <c r="H26" s="89">
        <v>4.6100000000000003</v>
      </c>
      <c r="I26" s="89">
        <v>4.7</v>
      </c>
      <c r="J26" s="89">
        <v>4.59</v>
      </c>
      <c r="K26" s="84">
        <v>2.4</v>
      </c>
      <c r="L26" s="90">
        <v>16</v>
      </c>
      <c r="M26" s="87">
        <v>75000</v>
      </c>
      <c r="N26" s="87">
        <v>351869.7</v>
      </c>
    </row>
    <row r="27" spans="1:14" ht="12" customHeight="1">
      <c r="A27" s="82"/>
      <c r="B27" s="59" t="s">
        <v>210</v>
      </c>
      <c r="C27" s="83" t="s">
        <v>211</v>
      </c>
      <c r="D27" s="89">
        <v>3.7</v>
      </c>
      <c r="E27" s="89">
        <v>3.7</v>
      </c>
      <c r="F27" s="89">
        <v>3.63</v>
      </c>
      <c r="G27" s="89">
        <v>3.66</v>
      </c>
      <c r="H27" s="89">
        <v>3.75</v>
      </c>
      <c r="I27" s="89">
        <v>3.65</v>
      </c>
      <c r="J27" s="89">
        <v>3.75</v>
      </c>
      <c r="K27" s="84">
        <v>-2.67</v>
      </c>
      <c r="L27" s="90">
        <v>32</v>
      </c>
      <c r="M27" s="87">
        <v>2175000</v>
      </c>
      <c r="N27" s="87">
        <v>7958480</v>
      </c>
    </row>
    <row r="28" spans="1:14" ht="12" customHeight="1">
      <c r="A28" s="82"/>
      <c r="B28" s="59" t="s">
        <v>278</v>
      </c>
      <c r="C28" s="83" t="s">
        <v>279</v>
      </c>
      <c r="D28" s="89">
        <v>0.9</v>
      </c>
      <c r="E28" s="89">
        <v>0.9</v>
      </c>
      <c r="F28" s="89">
        <v>0.9</v>
      </c>
      <c r="G28" s="89">
        <v>0.9</v>
      </c>
      <c r="H28" s="89">
        <v>0.9</v>
      </c>
      <c r="I28" s="89">
        <v>0.9</v>
      </c>
      <c r="J28" s="89">
        <v>0.9</v>
      </c>
      <c r="K28" s="84">
        <v>0</v>
      </c>
      <c r="L28" s="90">
        <v>1</v>
      </c>
      <c r="M28" s="87">
        <v>111111</v>
      </c>
      <c r="N28" s="87">
        <v>99999.9</v>
      </c>
    </row>
    <row r="29" spans="1:14" ht="12" customHeight="1">
      <c r="A29" s="82"/>
      <c r="B29" s="246" t="s">
        <v>111</v>
      </c>
      <c r="C29" s="247"/>
      <c r="D29" s="248"/>
      <c r="E29" s="249"/>
      <c r="F29" s="249"/>
      <c r="G29" s="249"/>
      <c r="H29" s="249"/>
      <c r="I29" s="249"/>
      <c r="J29" s="249"/>
      <c r="K29" s="250"/>
      <c r="L29" s="91">
        <f>SUM(L26:L28)</f>
        <v>49</v>
      </c>
      <c r="M29" s="91">
        <f>SUM(M26:M28)</f>
        <v>2361111</v>
      </c>
      <c r="N29" s="91">
        <f>SUM(N26:N28)</f>
        <v>8410349.5999999996</v>
      </c>
    </row>
    <row r="30" spans="1:14" ht="12" customHeight="1">
      <c r="A30" s="82"/>
      <c r="B30" s="243" t="s">
        <v>103</v>
      </c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5"/>
    </row>
    <row r="31" spans="1:14" ht="12" customHeight="1">
      <c r="A31" s="82"/>
      <c r="B31" s="59" t="s">
        <v>181</v>
      </c>
      <c r="C31" s="83" t="s">
        <v>182</v>
      </c>
      <c r="D31" s="89">
        <v>5.0999999999999996</v>
      </c>
      <c r="E31" s="89">
        <v>5.1100000000000003</v>
      </c>
      <c r="F31" s="89">
        <v>5.09</v>
      </c>
      <c r="G31" s="89">
        <v>5.0999999999999996</v>
      </c>
      <c r="H31" s="89">
        <v>5.09</v>
      </c>
      <c r="I31" s="89">
        <v>5.09</v>
      </c>
      <c r="J31" s="89">
        <v>5.0999999999999996</v>
      </c>
      <c r="K31" s="84">
        <v>-0.19607843137254832</v>
      </c>
      <c r="L31" s="90">
        <v>70</v>
      </c>
      <c r="M31" s="87">
        <v>355600339</v>
      </c>
      <c r="N31" s="87">
        <v>1813547852.6800001</v>
      </c>
    </row>
    <row r="32" spans="1:14" ht="12" customHeight="1">
      <c r="A32" s="82"/>
      <c r="B32" s="59" t="s">
        <v>124</v>
      </c>
      <c r="C32" s="83" t="s">
        <v>125</v>
      </c>
      <c r="D32" s="89">
        <v>1.9</v>
      </c>
      <c r="E32" s="89">
        <v>1.95</v>
      </c>
      <c r="F32" s="89">
        <v>1.9</v>
      </c>
      <c r="G32" s="89">
        <v>1.95</v>
      </c>
      <c r="H32" s="89">
        <v>1.9</v>
      </c>
      <c r="I32" s="89">
        <v>1.95</v>
      </c>
      <c r="J32" s="89">
        <v>1.9</v>
      </c>
      <c r="K32" s="84">
        <v>2.63</v>
      </c>
      <c r="L32" s="90">
        <v>4</v>
      </c>
      <c r="M32" s="87">
        <v>1302564</v>
      </c>
      <c r="N32" s="87">
        <v>2534999.7999999998</v>
      </c>
    </row>
    <row r="33" spans="1:14" ht="12" customHeight="1">
      <c r="A33" s="82"/>
      <c r="B33" s="59" t="s">
        <v>230</v>
      </c>
      <c r="C33" s="83" t="s">
        <v>231</v>
      </c>
      <c r="D33" s="89">
        <v>2.52</v>
      </c>
      <c r="E33" s="89">
        <v>2.52</v>
      </c>
      <c r="F33" s="89">
        <v>2.4</v>
      </c>
      <c r="G33" s="89">
        <v>2.42</v>
      </c>
      <c r="H33" s="89">
        <v>2.57</v>
      </c>
      <c r="I33" s="89">
        <v>2.4</v>
      </c>
      <c r="J33" s="89">
        <v>2.52</v>
      </c>
      <c r="K33" s="84">
        <v>-4.76</v>
      </c>
      <c r="L33" s="90">
        <v>5</v>
      </c>
      <c r="M33" s="87">
        <v>1717703</v>
      </c>
      <c r="N33" s="87">
        <v>4156259.62</v>
      </c>
    </row>
    <row r="34" spans="1:14" ht="12" customHeight="1">
      <c r="A34" s="82"/>
      <c r="B34" s="59" t="s">
        <v>122</v>
      </c>
      <c r="C34" s="83" t="s">
        <v>123</v>
      </c>
      <c r="D34" s="89">
        <v>4.2</v>
      </c>
      <c r="E34" s="89">
        <v>4.83</v>
      </c>
      <c r="F34" s="89">
        <v>4.2</v>
      </c>
      <c r="G34" s="89">
        <v>4.3499999999999996</v>
      </c>
      <c r="H34" s="89">
        <v>4.2</v>
      </c>
      <c r="I34" s="89">
        <v>4.83</v>
      </c>
      <c r="J34" s="89">
        <v>4.2</v>
      </c>
      <c r="K34" s="71">
        <v>15</v>
      </c>
      <c r="L34" s="90">
        <v>15</v>
      </c>
      <c r="M34" s="87">
        <v>795295</v>
      </c>
      <c r="N34" s="87">
        <v>3455684.05</v>
      </c>
    </row>
    <row r="35" spans="1:14" ht="12" customHeight="1">
      <c r="A35" s="82"/>
      <c r="B35" s="59" t="s">
        <v>218</v>
      </c>
      <c r="C35" s="83" t="s">
        <v>219</v>
      </c>
      <c r="D35" s="89">
        <v>17.7</v>
      </c>
      <c r="E35" s="139">
        <v>17.7</v>
      </c>
      <c r="F35" s="139">
        <v>17.5</v>
      </c>
      <c r="G35" s="139">
        <v>17.64</v>
      </c>
      <c r="H35" s="139">
        <v>17.48</v>
      </c>
      <c r="I35" s="139">
        <v>17.649999999999999</v>
      </c>
      <c r="J35" s="139">
        <v>17.7</v>
      </c>
      <c r="K35" s="142">
        <v>-0.28000000000000003</v>
      </c>
      <c r="L35" s="138">
        <v>4</v>
      </c>
      <c r="M35" s="141">
        <v>9000</v>
      </c>
      <c r="N35" s="141">
        <v>158800</v>
      </c>
    </row>
    <row r="36" spans="1:14" ht="12" customHeight="1">
      <c r="A36" s="82"/>
      <c r="B36" s="59" t="s">
        <v>260</v>
      </c>
      <c r="C36" s="83" t="s">
        <v>261</v>
      </c>
      <c r="D36" s="89">
        <v>1.4</v>
      </c>
      <c r="E36" s="89">
        <v>1.47</v>
      </c>
      <c r="F36" s="89">
        <v>1.37</v>
      </c>
      <c r="G36" s="89">
        <v>1.43</v>
      </c>
      <c r="H36" s="89">
        <v>1.47</v>
      </c>
      <c r="I36" s="89">
        <v>1.4</v>
      </c>
      <c r="J36" s="89">
        <v>1.44</v>
      </c>
      <c r="K36" s="84">
        <v>-2.78</v>
      </c>
      <c r="L36" s="90">
        <v>43</v>
      </c>
      <c r="M36" s="87">
        <v>6687123</v>
      </c>
      <c r="N36" s="87">
        <v>9556202.9499999993</v>
      </c>
    </row>
    <row r="37" spans="1:14" ht="12" customHeight="1">
      <c r="A37" s="82"/>
      <c r="B37" s="59" t="s">
        <v>266</v>
      </c>
      <c r="C37" s="83" t="s">
        <v>267</v>
      </c>
      <c r="D37" s="89">
        <v>2.9</v>
      </c>
      <c r="E37" s="89">
        <v>2.9</v>
      </c>
      <c r="F37" s="89">
        <v>2.75</v>
      </c>
      <c r="G37" s="89">
        <v>2.76</v>
      </c>
      <c r="H37" s="89">
        <v>2.81</v>
      </c>
      <c r="I37" s="89">
        <v>2.9</v>
      </c>
      <c r="J37" s="89">
        <v>2.81</v>
      </c>
      <c r="K37" s="84">
        <v>3.2</v>
      </c>
      <c r="L37" s="90">
        <v>5</v>
      </c>
      <c r="M37" s="87">
        <v>3102996</v>
      </c>
      <c r="N37" s="87">
        <v>8563688.4000000004</v>
      </c>
    </row>
    <row r="38" spans="1:14" ht="12" customHeight="1">
      <c r="A38" s="82"/>
      <c r="B38" s="59" t="s">
        <v>187</v>
      </c>
      <c r="C38" s="83" t="s">
        <v>186</v>
      </c>
      <c r="D38" s="89">
        <v>2.42</v>
      </c>
      <c r="E38" s="89">
        <v>2.42</v>
      </c>
      <c r="F38" s="89">
        <v>2.39</v>
      </c>
      <c r="G38" s="89">
        <v>2.4</v>
      </c>
      <c r="H38" s="89">
        <v>2.4</v>
      </c>
      <c r="I38" s="89">
        <v>2.41</v>
      </c>
      <c r="J38" s="89">
        <v>2.4</v>
      </c>
      <c r="K38" s="84">
        <v>0.42</v>
      </c>
      <c r="L38" s="90">
        <v>34</v>
      </c>
      <c r="M38" s="87">
        <v>14019532</v>
      </c>
      <c r="N38" s="87">
        <v>33694359.520000003</v>
      </c>
    </row>
    <row r="39" spans="1:14" ht="12" customHeight="1">
      <c r="A39" s="82"/>
      <c r="B39" s="59" t="s">
        <v>258</v>
      </c>
      <c r="C39" s="83" t="s">
        <v>259</v>
      </c>
      <c r="D39" s="89">
        <v>5.85</v>
      </c>
      <c r="E39" s="89">
        <v>5.85</v>
      </c>
      <c r="F39" s="89">
        <v>5.8</v>
      </c>
      <c r="G39" s="89">
        <v>5.81</v>
      </c>
      <c r="H39" s="89">
        <v>5.86</v>
      </c>
      <c r="I39" s="89">
        <v>5.81</v>
      </c>
      <c r="J39" s="89">
        <v>5.85</v>
      </c>
      <c r="K39" s="84">
        <v>-0.68</v>
      </c>
      <c r="L39" s="90">
        <v>19</v>
      </c>
      <c r="M39" s="87">
        <v>1725666</v>
      </c>
      <c r="N39" s="87">
        <v>10025146.1</v>
      </c>
    </row>
    <row r="40" spans="1:14" ht="12" customHeight="1">
      <c r="A40" s="82"/>
      <c r="B40" s="59" t="s">
        <v>240</v>
      </c>
      <c r="C40" s="83" t="s">
        <v>190</v>
      </c>
      <c r="D40" s="89">
        <v>2.2999999999999998</v>
      </c>
      <c r="E40" s="89">
        <v>2.2999999999999998</v>
      </c>
      <c r="F40" s="89">
        <v>2.2999999999999998</v>
      </c>
      <c r="G40" s="89">
        <v>2.2999999999999998</v>
      </c>
      <c r="H40" s="89">
        <v>2.2999999999999998</v>
      </c>
      <c r="I40" s="89">
        <v>2.2999999999999998</v>
      </c>
      <c r="J40" s="89">
        <v>2.2999999999999998</v>
      </c>
      <c r="K40" s="84">
        <v>0</v>
      </c>
      <c r="L40" s="90">
        <v>1</v>
      </c>
      <c r="M40" s="87">
        <v>17116</v>
      </c>
      <c r="N40" s="87">
        <v>39366.800000000003</v>
      </c>
    </row>
    <row r="41" spans="1:14" ht="12" customHeight="1">
      <c r="A41" s="82"/>
      <c r="B41" s="274" t="s">
        <v>112</v>
      </c>
      <c r="C41" s="275"/>
      <c r="D41" s="248"/>
      <c r="E41" s="249"/>
      <c r="F41" s="249"/>
      <c r="G41" s="249"/>
      <c r="H41" s="249"/>
      <c r="I41" s="249"/>
      <c r="J41" s="249"/>
      <c r="K41" s="250"/>
      <c r="L41" s="91">
        <f>SUM(L31:L40)</f>
        <v>200</v>
      </c>
      <c r="M41" s="91">
        <f>SUM(M31:M40)</f>
        <v>384977334</v>
      </c>
      <c r="N41" s="91">
        <f>SUM(N31:N40)</f>
        <v>1885732359.9199998</v>
      </c>
    </row>
    <row r="42" spans="1:14" ht="12" customHeight="1">
      <c r="A42" s="82"/>
      <c r="B42" s="243" t="s">
        <v>31</v>
      </c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5"/>
    </row>
    <row r="43" spans="1:14" ht="12" customHeight="1">
      <c r="A43" s="82"/>
      <c r="B43" s="59" t="s">
        <v>212</v>
      </c>
      <c r="C43" s="83" t="s">
        <v>213</v>
      </c>
      <c r="D43" s="89">
        <v>11.5</v>
      </c>
      <c r="E43" s="89">
        <v>11.51</v>
      </c>
      <c r="F43" s="89">
        <v>11.5</v>
      </c>
      <c r="G43" s="89">
        <v>11.5</v>
      </c>
      <c r="H43" s="89">
        <v>11.5</v>
      </c>
      <c r="I43" s="89">
        <v>11.5</v>
      </c>
      <c r="J43" s="89">
        <v>11.5</v>
      </c>
      <c r="K43" s="84">
        <v>0</v>
      </c>
      <c r="L43" s="90">
        <v>9</v>
      </c>
      <c r="M43" s="87">
        <v>1775000</v>
      </c>
      <c r="N43" s="87">
        <v>20413250</v>
      </c>
    </row>
    <row r="44" spans="1:14" ht="12" customHeight="1">
      <c r="A44" s="82"/>
      <c r="B44" s="59" t="s">
        <v>148</v>
      </c>
      <c r="C44" s="83" t="s">
        <v>147</v>
      </c>
      <c r="D44" s="89">
        <v>8.98</v>
      </c>
      <c r="E44" s="89">
        <v>9.02</v>
      </c>
      <c r="F44" s="89">
        <v>8.98</v>
      </c>
      <c r="G44" s="89">
        <v>9</v>
      </c>
      <c r="H44" s="89">
        <v>8.9600000000000009</v>
      </c>
      <c r="I44" s="89">
        <v>9</v>
      </c>
      <c r="J44" s="89">
        <v>8.98</v>
      </c>
      <c r="K44" s="84">
        <v>0.22</v>
      </c>
      <c r="L44" s="90">
        <v>15</v>
      </c>
      <c r="M44" s="87">
        <v>540805</v>
      </c>
      <c r="N44" s="87">
        <v>4866539.5599999996</v>
      </c>
    </row>
    <row r="45" spans="1:14" ht="12" customHeight="1">
      <c r="A45" s="82"/>
      <c r="B45" s="59" t="s">
        <v>156</v>
      </c>
      <c r="C45" s="83" t="s">
        <v>155</v>
      </c>
      <c r="D45" s="89">
        <v>36.9</v>
      </c>
      <c r="E45" s="89">
        <v>37</v>
      </c>
      <c r="F45" s="89">
        <v>36.9</v>
      </c>
      <c r="G45" s="89">
        <v>36.99</v>
      </c>
      <c r="H45" s="89">
        <v>38</v>
      </c>
      <c r="I45" s="89">
        <v>37</v>
      </c>
      <c r="J45" s="89">
        <v>38</v>
      </c>
      <c r="K45" s="71">
        <v>-2.63</v>
      </c>
      <c r="L45" s="90">
        <v>11</v>
      </c>
      <c r="M45" s="87">
        <v>380625</v>
      </c>
      <c r="N45" s="87">
        <v>14080333.75</v>
      </c>
    </row>
    <row r="46" spans="1:14" ht="12" customHeight="1">
      <c r="A46" s="82"/>
      <c r="B46" s="59" t="s">
        <v>126</v>
      </c>
      <c r="C46" s="83" t="s">
        <v>127</v>
      </c>
      <c r="D46" s="89">
        <v>23.5</v>
      </c>
      <c r="E46" s="89">
        <v>23.75</v>
      </c>
      <c r="F46" s="89">
        <v>23.5</v>
      </c>
      <c r="G46" s="89">
        <v>23.57</v>
      </c>
      <c r="H46" s="89">
        <v>23.6</v>
      </c>
      <c r="I46" s="89">
        <v>23.75</v>
      </c>
      <c r="J46" s="89">
        <v>23.6</v>
      </c>
      <c r="K46" s="84">
        <v>0.64</v>
      </c>
      <c r="L46" s="90">
        <v>5</v>
      </c>
      <c r="M46" s="87">
        <v>85000</v>
      </c>
      <c r="N46" s="87">
        <v>2003250</v>
      </c>
    </row>
    <row r="47" spans="1:14" ht="12" customHeight="1">
      <c r="A47" s="82"/>
      <c r="B47" s="59" t="s">
        <v>170</v>
      </c>
      <c r="C47" s="83" t="s">
        <v>171</v>
      </c>
      <c r="D47" s="89">
        <v>19.22</v>
      </c>
      <c r="E47" s="89">
        <v>19.22</v>
      </c>
      <c r="F47" s="89">
        <v>19</v>
      </c>
      <c r="G47" s="89">
        <v>19.22</v>
      </c>
      <c r="H47" s="89">
        <v>16.8</v>
      </c>
      <c r="I47" s="89">
        <v>19</v>
      </c>
      <c r="J47" s="89">
        <v>16.72</v>
      </c>
      <c r="K47" s="84">
        <v>13.64</v>
      </c>
      <c r="L47" s="90">
        <v>8</v>
      </c>
      <c r="M47" s="87">
        <v>61542</v>
      </c>
      <c r="N47" s="87">
        <v>1182549.7</v>
      </c>
    </row>
    <row r="48" spans="1:14" ht="12" customHeight="1">
      <c r="A48" s="82"/>
      <c r="B48" s="267" t="s">
        <v>115</v>
      </c>
      <c r="C48" s="229"/>
      <c r="D48" s="264"/>
      <c r="E48" s="265"/>
      <c r="F48" s="265"/>
      <c r="G48" s="265"/>
      <c r="H48" s="265"/>
      <c r="I48" s="265"/>
      <c r="J48" s="265"/>
      <c r="K48" s="266"/>
      <c r="L48" s="90">
        <f>SUM(L43:L47)</f>
        <v>48</v>
      </c>
      <c r="M48" s="87">
        <f>SUM(M43:M47)</f>
        <v>2842972</v>
      </c>
      <c r="N48" s="87">
        <f>SUM(N43:N47)</f>
        <v>42545923.010000005</v>
      </c>
    </row>
    <row r="49" spans="1:14" ht="12" customHeight="1">
      <c r="A49" s="82"/>
      <c r="B49" s="271" t="s">
        <v>104</v>
      </c>
      <c r="C49" s="272"/>
      <c r="D49" s="272"/>
      <c r="E49" s="272"/>
      <c r="F49" s="272"/>
      <c r="G49" s="272"/>
      <c r="H49" s="272"/>
      <c r="I49" s="272"/>
      <c r="J49" s="272"/>
      <c r="K49" s="272"/>
      <c r="L49" s="272"/>
      <c r="M49" s="272"/>
      <c r="N49" s="273"/>
    </row>
    <row r="50" spans="1:14" ht="12" customHeight="1">
      <c r="A50" s="82"/>
      <c r="B50" s="59" t="s">
        <v>295</v>
      </c>
      <c r="C50" s="83" t="s">
        <v>294</v>
      </c>
      <c r="D50" s="89">
        <v>11</v>
      </c>
      <c r="E50" s="89">
        <v>11</v>
      </c>
      <c r="F50" s="89">
        <v>11</v>
      </c>
      <c r="G50" s="89">
        <v>11</v>
      </c>
      <c r="H50" s="89">
        <v>9.57</v>
      </c>
      <c r="I50" s="89">
        <v>11</v>
      </c>
      <c r="J50" s="89">
        <v>9.57</v>
      </c>
      <c r="K50" s="84">
        <v>14.94</v>
      </c>
      <c r="L50" s="90">
        <v>23</v>
      </c>
      <c r="M50" s="87">
        <v>495579</v>
      </c>
      <c r="N50" s="87">
        <v>5451369</v>
      </c>
    </row>
    <row r="51" spans="1:14" ht="12" customHeight="1">
      <c r="A51" s="82"/>
      <c r="B51" s="59" t="s">
        <v>280</v>
      </c>
      <c r="C51" s="83" t="s">
        <v>281</v>
      </c>
      <c r="D51" s="89">
        <v>4.55</v>
      </c>
      <c r="E51" s="89">
        <v>4.55</v>
      </c>
      <c r="F51" s="89">
        <v>4.55</v>
      </c>
      <c r="G51" s="89">
        <v>4.55</v>
      </c>
      <c r="H51" s="89">
        <v>4.5</v>
      </c>
      <c r="I51" s="89">
        <v>4.55</v>
      </c>
      <c r="J51" s="89">
        <v>4.55</v>
      </c>
      <c r="K51" s="84">
        <v>0</v>
      </c>
      <c r="L51" s="90">
        <v>1</v>
      </c>
      <c r="M51" s="87">
        <v>10400</v>
      </c>
      <c r="N51" s="87">
        <v>47320</v>
      </c>
    </row>
    <row r="52" spans="1:14" ht="12" customHeight="1">
      <c r="A52" s="82"/>
      <c r="B52" s="267" t="s">
        <v>293</v>
      </c>
      <c r="C52" s="229"/>
      <c r="D52" s="264"/>
      <c r="E52" s="265"/>
      <c r="F52" s="265"/>
      <c r="G52" s="265"/>
      <c r="H52" s="265"/>
      <c r="I52" s="265"/>
      <c r="J52" s="265"/>
      <c r="K52" s="266"/>
      <c r="L52" s="90">
        <f>SUM(L50:L51)</f>
        <v>24</v>
      </c>
      <c r="M52" s="87">
        <f>SUM(M50:M51)</f>
        <v>505979</v>
      </c>
      <c r="N52" s="87">
        <f>SUM(N50:N51)</f>
        <v>5498689</v>
      </c>
    </row>
    <row r="53" spans="1:14" s="76" customFormat="1" ht="16.5" customHeight="1">
      <c r="B53" s="92" t="s">
        <v>32</v>
      </c>
      <c r="C53" s="253"/>
      <c r="D53" s="254"/>
      <c r="E53" s="254"/>
      <c r="F53" s="254"/>
      <c r="G53" s="254"/>
      <c r="H53" s="254"/>
      <c r="I53" s="254"/>
      <c r="J53" s="254"/>
      <c r="K53" s="255"/>
      <c r="L53" s="93">
        <f>L52+L48+L41+L29+L24+L20+L16</f>
        <v>734</v>
      </c>
      <c r="M53" s="93">
        <f>M52+M48+M41+M29+M24+M20+M16</f>
        <v>753657267</v>
      </c>
      <c r="N53" s="93">
        <f>N52+N48+N41+N29+N24+N20+N16</f>
        <v>2591790689.1299996</v>
      </c>
    </row>
    <row r="54" spans="1:14" s="76" customFormat="1" ht="30" customHeight="1">
      <c r="A54" s="75"/>
      <c r="B54" s="268" t="s">
        <v>308</v>
      </c>
      <c r="C54" s="269"/>
      <c r="D54" s="269"/>
      <c r="E54" s="269"/>
      <c r="F54" s="269"/>
      <c r="G54" s="269"/>
      <c r="H54" s="269"/>
      <c r="I54" s="269"/>
      <c r="J54" s="269"/>
      <c r="K54" s="269"/>
      <c r="L54" s="269"/>
      <c r="M54" s="269"/>
      <c r="N54" s="270"/>
    </row>
    <row r="55" spans="1:14" s="76" customFormat="1" ht="45.75" customHeight="1">
      <c r="B55" s="77" t="s">
        <v>15</v>
      </c>
      <c r="C55" s="78" t="s">
        <v>20</v>
      </c>
      <c r="D55" s="78" t="s">
        <v>21</v>
      </c>
      <c r="E55" s="78" t="s">
        <v>22</v>
      </c>
      <c r="F55" s="78" t="s">
        <v>23</v>
      </c>
      <c r="G55" s="78" t="s">
        <v>24</v>
      </c>
      <c r="H55" s="78" t="s">
        <v>25</v>
      </c>
      <c r="I55" s="78" t="s">
        <v>19</v>
      </c>
      <c r="J55" s="78" t="s">
        <v>26</v>
      </c>
      <c r="K55" s="79" t="s">
        <v>27</v>
      </c>
      <c r="L55" s="80" t="s">
        <v>28</v>
      </c>
      <c r="M55" s="80" t="s">
        <v>18</v>
      </c>
      <c r="N55" s="81" t="s">
        <v>7</v>
      </c>
    </row>
    <row r="56" spans="1:14" s="76" customFormat="1" ht="12" customHeight="1">
      <c r="B56" s="243" t="s">
        <v>29</v>
      </c>
      <c r="C56" s="244"/>
      <c r="D56" s="244"/>
      <c r="E56" s="244"/>
      <c r="F56" s="244"/>
      <c r="G56" s="244"/>
      <c r="H56" s="244"/>
      <c r="I56" s="244"/>
      <c r="J56" s="244"/>
      <c r="K56" s="244"/>
      <c r="L56" s="244"/>
      <c r="M56" s="244"/>
      <c r="N56" s="245"/>
    </row>
    <row r="57" spans="1:14" s="76" customFormat="1" ht="12" customHeight="1">
      <c r="B57" s="59" t="s">
        <v>220</v>
      </c>
      <c r="C57" s="83" t="s">
        <v>221</v>
      </c>
      <c r="D57" s="89">
        <v>0.09</v>
      </c>
      <c r="E57" s="89">
        <v>0.09</v>
      </c>
      <c r="F57" s="89">
        <v>0.09</v>
      </c>
      <c r="G57" s="89">
        <v>0.09</v>
      </c>
      <c r="H57" s="89">
        <v>0.09</v>
      </c>
      <c r="I57" s="89">
        <v>0.09</v>
      </c>
      <c r="J57" s="89">
        <v>0.09</v>
      </c>
      <c r="K57" s="71">
        <v>0</v>
      </c>
      <c r="L57" s="112">
        <v>4</v>
      </c>
      <c r="M57" s="87">
        <v>76449773</v>
      </c>
      <c r="N57" s="87">
        <v>6880479.5700000003</v>
      </c>
    </row>
    <row r="58" spans="1:14" s="76" customFormat="1" ht="12" customHeight="1">
      <c r="B58" s="59" t="s">
        <v>276</v>
      </c>
      <c r="C58" s="83" t="s">
        <v>277</v>
      </c>
      <c r="D58" s="89">
        <v>0.65</v>
      </c>
      <c r="E58" s="89">
        <v>0.65</v>
      </c>
      <c r="F58" s="89">
        <v>0.65</v>
      </c>
      <c r="G58" s="89">
        <v>0.65</v>
      </c>
      <c r="H58" s="89">
        <v>0.65</v>
      </c>
      <c r="I58" s="89">
        <v>0.65</v>
      </c>
      <c r="J58" s="89">
        <v>0.64</v>
      </c>
      <c r="K58" s="71">
        <v>1.56</v>
      </c>
      <c r="L58" s="112">
        <v>1</v>
      </c>
      <c r="M58" s="87">
        <v>67065</v>
      </c>
      <c r="N58" s="87">
        <v>43592.25</v>
      </c>
    </row>
    <row r="59" spans="1:14" s="76" customFormat="1" ht="12" customHeight="1">
      <c r="B59" s="251" t="s">
        <v>110</v>
      </c>
      <c r="C59" s="252"/>
      <c r="D59" s="248"/>
      <c r="E59" s="249"/>
      <c r="F59" s="249"/>
      <c r="G59" s="249"/>
      <c r="H59" s="249"/>
      <c r="I59" s="249"/>
      <c r="J59" s="249"/>
      <c r="K59" s="250"/>
      <c r="L59" s="86">
        <f>SUM(L57:L58)</f>
        <v>5</v>
      </c>
      <c r="M59" s="86">
        <f>SUM(M57:M58)</f>
        <v>76516838</v>
      </c>
      <c r="N59" s="87">
        <f>SUM(N57:N58)</f>
        <v>6924071.8200000003</v>
      </c>
    </row>
    <row r="60" spans="1:14" s="76" customFormat="1" ht="12" customHeight="1">
      <c r="B60" s="243" t="s">
        <v>102</v>
      </c>
      <c r="C60" s="244"/>
      <c r="D60" s="244"/>
      <c r="E60" s="244"/>
      <c r="F60" s="244"/>
      <c r="G60" s="244"/>
      <c r="H60" s="244"/>
      <c r="I60" s="244"/>
      <c r="J60" s="244"/>
      <c r="K60" s="244"/>
      <c r="L60" s="244"/>
      <c r="M60" s="244"/>
      <c r="N60" s="245"/>
    </row>
    <row r="61" spans="1:14" s="76" customFormat="1" ht="12" customHeight="1">
      <c r="B61" s="59" t="s">
        <v>33</v>
      </c>
      <c r="C61" s="83" t="s">
        <v>34</v>
      </c>
      <c r="D61" s="89">
        <v>2.5499999999999998</v>
      </c>
      <c r="E61" s="89">
        <v>2.64</v>
      </c>
      <c r="F61" s="89">
        <v>2.2200000000000002</v>
      </c>
      <c r="G61" s="89">
        <v>2.35</v>
      </c>
      <c r="H61" s="89">
        <v>2.58</v>
      </c>
      <c r="I61" s="89">
        <v>2.2200000000000002</v>
      </c>
      <c r="J61" s="89">
        <v>2.5499999999999998</v>
      </c>
      <c r="K61" s="71">
        <v>-12.94</v>
      </c>
      <c r="L61" s="112">
        <v>48</v>
      </c>
      <c r="M61" s="87">
        <v>5024282</v>
      </c>
      <c r="N61" s="87">
        <v>11807931.289999999</v>
      </c>
    </row>
    <row r="62" spans="1:14" s="76" customFormat="1" ht="12" customHeight="1">
      <c r="B62" s="246" t="s">
        <v>111</v>
      </c>
      <c r="C62" s="247"/>
      <c r="D62" s="248"/>
      <c r="E62" s="249"/>
      <c r="F62" s="249"/>
      <c r="G62" s="249"/>
      <c r="H62" s="249"/>
      <c r="I62" s="249"/>
      <c r="J62" s="249"/>
      <c r="K62" s="250"/>
      <c r="L62" s="91">
        <f>SUM(L61)</f>
        <v>48</v>
      </c>
      <c r="M62" s="91">
        <f>SUM(M61)</f>
        <v>5024282</v>
      </c>
      <c r="N62" s="91">
        <f>SUM(N61)</f>
        <v>11807931.289999999</v>
      </c>
    </row>
    <row r="63" spans="1:14" ht="12" customHeight="1">
      <c r="A63" s="82"/>
      <c r="B63" s="243" t="s">
        <v>103</v>
      </c>
      <c r="C63" s="244"/>
      <c r="D63" s="244"/>
      <c r="E63" s="244"/>
      <c r="F63" s="244"/>
      <c r="G63" s="244"/>
      <c r="H63" s="244"/>
      <c r="I63" s="244"/>
      <c r="J63" s="244"/>
      <c r="K63" s="244"/>
      <c r="L63" s="244"/>
      <c r="M63" s="244"/>
      <c r="N63" s="245"/>
    </row>
    <row r="64" spans="1:14" ht="12" customHeight="1">
      <c r="A64" s="82"/>
      <c r="B64" s="59" t="s">
        <v>35</v>
      </c>
      <c r="C64" s="83" t="s">
        <v>36</v>
      </c>
      <c r="D64" s="89">
        <v>3.3</v>
      </c>
      <c r="E64" s="89">
        <v>3.3</v>
      </c>
      <c r="F64" s="89">
        <v>3.27</v>
      </c>
      <c r="G64" s="89">
        <v>3.29</v>
      </c>
      <c r="H64" s="89">
        <v>3.3</v>
      </c>
      <c r="I64" s="60">
        <v>3.27</v>
      </c>
      <c r="J64" s="60">
        <v>3.3</v>
      </c>
      <c r="K64" s="84">
        <v>-0.91</v>
      </c>
      <c r="L64" s="85">
        <v>22</v>
      </c>
      <c r="M64" s="62">
        <v>2874320</v>
      </c>
      <c r="N64" s="62">
        <v>9453507.3300000001</v>
      </c>
    </row>
    <row r="65" spans="1:14" ht="12" customHeight="1">
      <c r="A65" s="82"/>
      <c r="B65" s="251" t="s">
        <v>112</v>
      </c>
      <c r="C65" s="252"/>
      <c r="D65" s="248"/>
      <c r="E65" s="249"/>
      <c r="F65" s="249"/>
      <c r="G65" s="249"/>
      <c r="H65" s="249"/>
      <c r="I65" s="249"/>
      <c r="J65" s="249"/>
      <c r="K65" s="250"/>
      <c r="L65" s="91">
        <f>SUM(L64)</f>
        <v>22</v>
      </c>
      <c r="M65" s="91">
        <f>SUM(M64)</f>
        <v>2874320</v>
      </c>
      <c r="N65" s="91">
        <f>SUM(N64)</f>
        <v>9453507.3300000001</v>
      </c>
    </row>
    <row r="66" spans="1:14" ht="12" customHeight="1">
      <c r="A66" s="82"/>
      <c r="B66" s="256" t="s">
        <v>31</v>
      </c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8"/>
    </row>
    <row r="67" spans="1:14" ht="12" customHeight="1">
      <c r="A67" s="82"/>
      <c r="B67" s="59" t="s">
        <v>201</v>
      </c>
      <c r="C67" s="94" t="s">
        <v>202</v>
      </c>
      <c r="D67" s="95">
        <v>32</v>
      </c>
      <c r="E67" s="95">
        <v>32</v>
      </c>
      <c r="F67" s="95">
        <v>32</v>
      </c>
      <c r="G67" s="95">
        <v>32</v>
      </c>
      <c r="H67" s="95">
        <v>31.07</v>
      </c>
      <c r="I67" s="95">
        <v>32</v>
      </c>
      <c r="J67" s="95">
        <v>32</v>
      </c>
      <c r="K67" s="96">
        <v>0</v>
      </c>
      <c r="L67" s="97">
        <v>1</v>
      </c>
      <c r="M67" s="98">
        <v>3080</v>
      </c>
      <c r="N67" s="98">
        <v>98560</v>
      </c>
    </row>
    <row r="68" spans="1:14" ht="12" customHeight="1">
      <c r="A68" s="82"/>
      <c r="B68" s="259" t="s">
        <v>115</v>
      </c>
      <c r="C68" s="260"/>
      <c r="D68" s="261"/>
      <c r="E68" s="262"/>
      <c r="F68" s="262"/>
      <c r="G68" s="262"/>
      <c r="H68" s="262"/>
      <c r="I68" s="262"/>
      <c r="J68" s="262"/>
      <c r="K68" s="263"/>
      <c r="L68" s="91">
        <f>SUM(L67)</f>
        <v>1</v>
      </c>
      <c r="M68" s="91">
        <f>SUM(M67)</f>
        <v>3080</v>
      </c>
      <c r="N68" s="91">
        <f>SUM(N67)</f>
        <v>98560</v>
      </c>
    </row>
    <row r="69" spans="1:14" s="76" customFormat="1" ht="16.5" customHeight="1">
      <c r="B69" s="92" t="s">
        <v>183</v>
      </c>
      <c r="C69" s="253"/>
      <c r="D69" s="254"/>
      <c r="E69" s="254"/>
      <c r="F69" s="254"/>
      <c r="G69" s="254"/>
      <c r="H69" s="254"/>
      <c r="I69" s="254"/>
      <c r="J69" s="254"/>
      <c r="K69" s="255"/>
      <c r="L69" s="93">
        <f>L68+L65+L62+L59</f>
        <v>76</v>
      </c>
      <c r="M69" s="93">
        <f t="shared" ref="M69:N69" si="0">M68+M65+M62+M59</f>
        <v>84418520</v>
      </c>
      <c r="N69" s="93">
        <f t="shared" si="0"/>
        <v>28284070.439999998</v>
      </c>
    </row>
    <row r="70" spans="1:14" s="76" customFormat="1" ht="30" customHeight="1">
      <c r="A70" s="75"/>
      <c r="B70" s="268" t="s">
        <v>310</v>
      </c>
      <c r="C70" s="269"/>
      <c r="D70" s="269"/>
      <c r="E70" s="269"/>
      <c r="F70" s="269"/>
      <c r="G70" s="269"/>
      <c r="H70" s="269"/>
      <c r="I70" s="269"/>
      <c r="J70" s="269"/>
      <c r="K70" s="269"/>
      <c r="L70" s="269"/>
      <c r="M70" s="269"/>
      <c r="N70" s="270"/>
    </row>
    <row r="71" spans="1:14" s="76" customFormat="1" ht="41.25" customHeight="1">
      <c r="B71" s="77" t="s">
        <v>15</v>
      </c>
      <c r="C71" s="78" t="s">
        <v>20</v>
      </c>
      <c r="D71" s="78" t="s">
        <v>21</v>
      </c>
      <c r="E71" s="78" t="s">
        <v>22</v>
      </c>
      <c r="F71" s="78" t="s">
        <v>23</v>
      </c>
      <c r="G71" s="78" t="s">
        <v>24</v>
      </c>
      <c r="H71" s="78" t="s">
        <v>25</v>
      </c>
      <c r="I71" s="78" t="s">
        <v>19</v>
      </c>
      <c r="J71" s="78" t="s">
        <v>26</v>
      </c>
      <c r="K71" s="79" t="s">
        <v>27</v>
      </c>
      <c r="L71" s="80" t="s">
        <v>28</v>
      </c>
      <c r="M71" s="80" t="s">
        <v>18</v>
      </c>
      <c r="N71" s="81" t="s">
        <v>7</v>
      </c>
    </row>
    <row r="72" spans="1:14" ht="12" customHeight="1">
      <c r="A72" s="82"/>
      <c r="B72" s="243" t="s">
        <v>29</v>
      </c>
      <c r="C72" s="244"/>
      <c r="D72" s="244"/>
      <c r="E72" s="244"/>
      <c r="F72" s="244"/>
      <c r="G72" s="244"/>
      <c r="H72" s="244"/>
      <c r="I72" s="244"/>
      <c r="J72" s="244"/>
      <c r="K72" s="244"/>
      <c r="L72" s="244"/>
      <c r="M72" s="244"/>
      <c r="N72" s="245"/>
    </row>
    <row r="73" spans="1:14" ht="12" customHeight="1">
      <c r="A73" s="82"/>
      <c r="B73" s="59" t="s">
        <v>224</v>
      </c>
      <c r="C73" s="83" t="s">
        <v>225</v>
      </c>
      <c r="D73" s="95">
        <v>0.11</v>
      </c>
      <c r="E73" s="95">
        <v>0.11</v>
      </c>
      <c r="F73" s="95">
        <v>0.11</v>
      </c>
      <c r="G73" s="95">
        <v>0.11</v>
      </c>
      <c r="H73" s="95">
        <v>0.11</v>
      </c>
      <c r="I73" s="95">
        <v>0.11</v>
      </c>
      <c r="J73" s="95">
        <v>0.11</v>
      </c>
      <c r="K73" s="96">
        <v>0</v>
      </c>
      <c r="L73" s="97">
        <v>13</v>
      </c>
      <c r="M73" s="98">
        <v>312000000</v>
      </c>
      <c r="N73" s="98">
        <v>34320000</v>
      </c>
    </row>
    <row r="74" spans="1:14" ht="12" customHeight="1">
      <c r="A74" s="82"/>
      <c r="B74" s="59" t="s">
        <v>300</v>
      </c>
      <c r="C74" s="83" t="s">
        <v>301</v>
      </c>
      <c r="D74" s="95">
        <v>0.05</v>
      </c>
      <c r="E74" s="95">
        <v>0.05</v>
      </c>
      <c r="F74" s="95">
        <v>0.05</v>
      </c>
      <c r="G74" s="95">
        <v>0.05</v>
      </c>
      <c r="H74" s="95">
        <v>0.05</v>
      </c>
      <c r="I74" s="95">
        <v>0.05</v>
      </c>
      <c r="J74" s="95">
        <v>0.05</v>
      </c>
      <c r="K74" s="96">
        <v>0</v>
      </c>
      <c r="L74" s="97">
        <v>1</v>
      </c>
      <c r="M74" s="98">
        <v>2000</v>
      </c>
      <c r="N74" s="98">
        <v>100</v>
      </c>
    </row>
    <row r="75" spans="1:14" s="76" customFormat="1" ht="12" customHeight="1">
      <c r="B75" s="251" t="s">
        <v>110</v>
      </c>
      <c r="C75" s="252"/>
      <c r="D75" s="248"/>
      <c r="E75" s="249"/>
      <c r="F75" s="249"/>
      <c r="G75" s="249"/>
      <c r="H75" s="249"/>
      <c r="I75" s="249"/>
      <c r="J75" s="249"/>
      <c r="K75" s="250"/>
      <c r="L75" s="86">
        <f>SUM(L73:L74)</f>
        <v>14</v>
      </c>
      <c r="M75" s="86">
        <f>SUM(M73:M74)</f>
        <v>312002000</v>
      </c>
      <c r="N75" s="87">
        <f>SUM(N73:N74)</f>
        <v>34320100</v>
      </c>
    </row>
    <row r="76" spans="1:14" ht="12" customHeight="1">
      <c r="A76" s="82"/>
      <c r="B76" s="243" t="s">
        <v>102</v>
      </c>
      <c r="C76" s="244"/>
      <c r="D76" s="244"/>
      <c r="E76" s="244"/>
      <c r="F76" s="244"/>
      <c r="G76" s="244"/>
      <c r="H76" s="244"/>
      <c r="I76" s="244"/>
      <c r="J76" s="244"/>
      <c r="K76" s="244"/>
      <c r="L76" s="244"/>
      <c r="M76" s="244"/>
      <c r="N76" s="245"/>
    </row>
    <row r="77" spans="1:14" ht="12" customHeight="1">
      <c r="A77" s="82"/>
      <c r="B77" s="59" t="s">
        <v>105</v>
      </c>
      <c r="C77" s="83" t="s">
        <v>42</v>
      </c>
      <c r="D77" s="89">
        <v>1.9</v>
      </c>
      <c r="E77" s="89">
        <v>2</v>
      </c>
      <c r="F77" s="89">
        <v>1.9</v>
      </c>
      <c r="G77" s="89">
        <v>1.97</v>
      </c>
      <c r="H77" s="89">
        <v>1.91</v>
      </c>
      <c r="I77" s="89">
        <v>2</v>
      </c>
      <c r="J77" s="89">
        <v>1.91</v>
      </c>
      <c r="K77" s="71">
        <v>4.71</v>
      </c>
      <c r="L77" s="112">
        <v>11</v>
      </c>
      <c r="M77" s="87">
        <v>6299413</v>
      </c>
      <c r="N77" s="87">
        <v>12413433.640000001</v>
      </c>
    </row>
    <row r="78" spans="1:14" ht="12" customHeight="1">
      <c r="A78" s="82"/>
      <c r="B78" s="246" t="s">
        <v>111</v>
      </c>
      <c r="C78" s="247"/>
      <c r="D78" s="248"/>
      <c r="E78" s="249"/>
      <c r="F78" s="249"/>
      <c r="G78" s="249"/>
      <c r="H78" s="249"/>
      <c r="I78" s="249"/>
      <c r="J78" s="249"/>
      <c r="K78" s="250"/>
      <c r="L78" s="91">
        <f>SUM(L77)</f>
        <v>11</v>
      </c>
      <c r="M78" s="91">
        <f>SUM(M77)</f>
        <v>6299413</v>
      </c>
      <c r="N78" s="91">
        <f>SUM(N77)</f>
        <v>12413433.640000001</v>
      </c>
    </row>
    <row r="79" spans="1:14" ht="12" customHeight="1">
      <c r="A79" s="82"/>
      <c r="B79" s="243" t="s">
        <v>103</v>
      </c>
      <c r="C79" s="244"/>
      <c r="D79" s="244"/>
      <c r="E79" s="244"/>
      <c r="F79" s="244"/>
      <c r="G79" s="244"/>
      <c r="H79" s="244"/>
      <c r="I79" s="244"/>
      <c r="J79" s="244"/>
      <c r="K79" s="244"/>
      <c r="L79" s="244"/>
      <c r="M79" s="244"/>
      <c r="N79" s="245"/>
    </row>
    <row r="80" spans="1:14" ht="12" customHeight="1">
      <c r="A80" s="82"/>
      <c r="B80" s="59" t="s">
        <v>143</v>
      </c>
      <c r="C80" s="83" t="s">
        <v>144</v>
      </c>
      <c r="D80" s="89">
        <v>1.9</v>
      </c>
      <c r="E80" s="89">
        <v>1.9</v>
      </c>
      <c r="F80" s="89">
        <v>1.9</v>
      </c>
      <c r="G80" s="89">
        <v>1.9</v>
      </c>
      <c r="H80" s="89">
        <v>1.9</v>
      </c>
      <c r="I80" s="89">
        <v>1.9</v>
      </c>
      <c r="J80" s="89">
        <v>1.9</v>
      </c>
      <c r="K80" s="71">
        <v>0</v>
      </c>
      <c r="L80" s="112">
        <v>5</v>
      </c>
      <c r="M80" s="87">
        <v>303736</v>
      </c>
      <c r="N80" s="87">
        <v>577098.4</v>
      </c>
    </row>
    <row r="81" spans="1:14" ht="12" customHeight="1">
      <c r="A81" s="82"/>
      <c r="B81" s="59" t="s">
        <v>228</v>
      </c>
      <c r="C81" s="83" t="s">
        <v>229</v>
      </c>
      <c r="D81" s="89">
        <v>1.85</v>
      </c>
      <c r="E81" s="89">
        <v>1.85</v>
      </c>
      <c r="F81" s="89">
        <v>1.85</v>
      </c>
      <c r="G81" s="89">
        <v>1.85</v>
      </c>
      <c r="H81" s="89">
        <v>1.85</v>
      </c>
      <c r="I81" s="89">
        <v>1.85</v>
      </c>
      <c r="J81" s="89">
        <v>1.85</v>
      </c>
      <c r="K81" s="71">
        <v>0</v>
      </c>
      <c r="L81" s="138">
        <v>1</v>
      </c>
      <c r="M81" s="141">
        <v>6985</v>
      </c>
      <c r="N81" s="141">
        <v>12922.25</v>
      </c>
    </row>
    <row r="82" spans="1:14" ht="12" customHeight="1">
      <c r="A82" s="82"/>
      <c r="B82" s="59" t="s">
        <v>141</v>
      </c>
      <c r="C82" s="83" t="s">
        <v>142</v>
      </c>
      <c r="D82" s="89">
        <v>0.67</v>
      </c>
      <c r="E82" s="89">
        <v>0.67</v>
      </c>
      <c r="F82" s="89">
        <v>0.67</v>
      </c>
      <c r="G82" s="89">
        <v>0.67</v>
      </c>
      <c r="H82" s="89">
        <v>0.71</v>
      </c>
      <c r="I82" s="89">
        <v>0.67</v>
      </c>
      <c r="J82" s="89">
        <v>0.7</v>
      </c>
      <c r="K82" s="71">
        <v>-4.29</v>
      </c>
      <c r="L82" s="138">
        <v>1</v>
      </c>
      <c r="M82" s="87">
        <v>100000</v>
      </c>
      <c r="N82" s="87">
        <v>67000</v>
      </c>
    </row>
    <row r="83" spans="1:14" ht="12" customHeight="1">
      <c r="A83" s="82"/>
      <c r="B83" s="59" t="s">
        <v>106</v>
      </c>
      <c r="C83" s="83" t="s">
        <v>88</v>
      </c>
      <c r="D83" s="89">
        <v>1.91</v>
      </c>
      <c r="E83" s="89">
        <v>1.91</v>
      </c>
      <c r="F83" s="89">
        <v>1.91</v>
      </c>
      <c r="G83" s="89">
        <v>1.91</v>
      </c>
      <c r="H83" s="89">
        <v>1.9</v>
      </c>
      <c r="I83" s="89">
        <v>1.91</v>
      </c>
      <c r="J83" s="89">
        <v>1.9</v>
      </c>
      <c r="K83" s="71">
        <v>0.53</v>
      </c>
      <c r="L83" s="90">
        <v>2</v>
      </c>
      <c r="M83" s="87">
        <v>500000</v>
      </c>
      <c r="N83" s="87">
        <v>955000</v>
      </c>
    </row>
    <row r="84" spans="1:14" ht="12" customHeight="1">
      <c r="A84" s="82"/>
      <c r="B84" s="59" t="s">
        <v>38</v>
      </c>
      <c r="C84" s="83" t="s">
        <v>39</v>
      </c>
      <c r="D84" s="89">
        <v>1.17</v>
      </c>
      <c r="E84" s="89">
        <v>1.17</v>
      </c>
      <c r="F84" s="89">
        <v>1.17</v>
      </c>
      <c r="G84" s="89">
        <v>1.17</v>
      </c>
      <c r="H84" s="89">
        <v>1.1599999999999999</v>
      </c>
      <c r="I84" s="89">
        <v>1.17</v>
      </c>
      <c r="J84" s="89">
        <v>1.1599999999999999</v>
      </c>
      <c r="K84" s="71">
        <v>0.86</v>
      </c>
      <c r="L84" s="112">
        <v>10</v>
      </c>
      <c r="M84" s="87">
        <v>6706089</v>
      </c>
      <c r="N84" s="87">
        <v>7846124.1299999999</v>
      </c>
    </row>
    <row r="85" spans="1:14" ht="12" customHeight="1">
      <c r="A85" s="82"/>
      <c r="B85" s="274" t="s">
        <v>112</v>
      </c>
      <c r="C85" s="275"/>
      <c r="D85" s="248"/>
      <c r="E85" s="249"/>
      <c r="F85" s="249"/>
      <c r="G85" s="249"/>
      <c r="H85" s="249"/>
      <c r="I85" s="249"/>
      <c r="J85" s="249"/>
      <c r="K85" s="250"/>
      <c r="L85" s="91">
        <f>SUM(L80:L84)</f>
        <v>19</v>
      </c>
      <c r="M85" s="91">
        <f>SUM(M80:M84)</f>
        <v>7616810</v>
      </c>
      <c r="N85" s="91">
        <f>SUM(N80:N84)</f>
        <v>9458144.7799999993</v>
      </c>
    </row>
    <row r="86" spans="1:14" ht="12" customHeight="1">
      <c r="A86" s="82"/>
      <c r="B86" s="271" t="s">
        <v>104</v>
      </c>
      <c r="C86" s="272"/>
      <c r="D86" s="272"/>
      <c r="E86" s="272"/>
      <c r="F86" s="272"/>
      <c r="G86" s="272"/>
      <c r="H86" s="272"/>
      <c r="I86" s="272"/>
      <c r="J86" s="272"/>
      <c r="K86" s="272"/>
      <c r="L86" s="272"/>
      <c r="M86" s="272"/>
      <c r="N86" s="273"/>
    </row>
    <row r="87" spans="1:14" ht="12" customHeight="1">
      <c r="A87" s="82"/>
      <c r="B87" s="59" t="s">
        <v>311</v>
      </c>
      <c r="C87" s="83" t="s">
        <v>312</v>
      </c>
      <c r="D87" s="95">
        <v>5.3</v>
      </c>
      <c r="E87" s="95">
        <v>5.38</v>
      </c>
      <c r="F87" s="95">
        <v>5.0599999999999996</v>
      </c>
      <c r="G87" s="95">
        <v>5.14</v>
      </c>
      <c r="H87" s="89">
        <v>5.65</v>
      </c>
      <c r="I87" s="89">
        <v>5.0999999999999996</v>
      </c>
      <c r="J87" s="89">
        <v>5.67</v>
      </c>
      <c r="K87" s="84">
        <v>-10.050000000000001</v>
      </c>
      <c r="L87" s="90">
        <v>128</v>
      </c>
      <c r="M87" s="87">
        <v>18330699</v>
      </c>
      <c r="N87" s="87">
        <v>94285055.170000002</v>
      </c>
    </row>
    <row r="88" spans="1:14" ht="12" customHeight="1">
      <c r="A88" s="82"/>
      <c r="B88" s="267" t="s">
        <v>293</v>
      </c>
      <c r="C88" s="229"/>
      <c r="D88" s="264"/>
      <c r="E88" s="265"/>
      <c r="F88" s="265"/>
      <c r="G88" s="265"/>
      <c r="H88" s="265"/>
      <c r="I88" s="265"/>
      <c r="J88" s="265"/>
      <c r="K88" s="266"/>
      <c r="L88" s="90">
        <f>SUM(L86:L87)</f>
        <v>128</v>
      </c>
      <c r="M88" s="87">
        <f>SUM(M86:M87)</f>
        <v>18330699</v>
      </c>
      <c r="N88" s="87">
        <f>SUM(N86:N87)</f>
        <v>94285055.170000002</v>
      </c>
    </row>
    <row r="89" spans="1:14" s="76" customFormat="1" ht="15.75" customHeight="1">
      <c r="B89" s="92" t="s">
        <v>86</v>
      </c>
      <c r="C89" s="253"/>
      <c r="D89" s="254"/>
      <c r="E89" s="254"/>
      <c r="F89" s="254"/>
      <c r="G89" s="254"/>
      <c r="H89" s="254"/>
      <c r="I89" s="254"/>
      <c r="J89" s="254"/>
      <c r="K89" s="255"/>
      <c r="L89" s="93">
        <f>L85+L78+L75+L88</f>
        <v>172</v>
      </c>
      <c r="M89" s="93">
        <f t="shared" ref="M89:N89" si="1">M85+M78+M75+M88</f>
        <v>344248922</v>
      </c>
      <c r="N89" s="93">
        <f t="shared" si="1"/>
        <v>150476733.59</v>
      </c>
    </row>
    <row r="90" spans="1:14" s="76" customFormat="1" ht="15.75" customHeight="1">
      <c r="B90" s="92" t="s">
        <v>40</v>
      </c>
      <c r="C90" s="253"/>
      <c r="D90" s="254"/>
      <c r="E90" s="254"/>
      <c r="F90" s="254"/>
      <c r="G90" s="254"/>
      <c r="H90" s="254"/>
      <c r="I90" s="254"/>
      <c r="J90" s="254"/>
      <c r="K90" s="255"/>
      <c r="L90" s="93">
        <f>L89+L69+L53</f>
        <v>982</v>
      </c>
      <c r="M90" s="93">
        <f>M89+M69+M53</f>
        <v>1182324709</v>
      </c>
      <c r="N90" s="93">
        <f>N89+N69+N53</f>
        <v>2770551493.1599998</v>
      </c>
    </row>
    <row r="91" spans="1:14" ht="12.95" customHeight="1">
      <c r="A91" s="82"/>
      <c r="N91" s="102"/>
    </row>
    <row r="92" spans="1:14" s="76" customFormat="1" ht="18.75" customHeight="1">
      <c r="B92" s="82"/>
      <c r="C92" s="99"/>
      <c r="D92" s="82"/>
      <c r="E92" s="82"/>
      <c r="F92" s="82"/>
      <c r="G92" s="82"/>
      <c r="H92" s="82"/>
      <c r="I92" s="82"/>
      <c r="J92" s="100"/>
      <c r="K92" s="101"/>
      <c r="L92" s="102"/>
      <c r="M92" s="102"/>
      <c r="N92" s="103"/>
    </row>
    <row r="93" spans="1:14" s="76" customFormat="1" ht="18.75" customHeight="1">
      <c r="B93" s="82"/>
      <c r="C93" s="99"/>
      <c r="D93" s="82"/>
      <c r="E93" s="82"/>
      <c r="F93" s="82"/>
      <c r="G93" s="82"/>
      <c r="H93" s="82"/>
      <c r="I93" s="82"/>
      <c r="J93" s="100"/>
      <c r="K93" s="101"/>
      <c r="L93" s="102"/>
      <c r="M93" s="102"/>
      <c r="N93" s="103"/>
    </row>
    <row r="94" spans="1:14" ht="12.95" customHeight="1">
      <c r="A94" s="82"/>
    </row>
  </sheetData>
  <mergeCells count="52">
    <mergeCell ref="B30:N30"/>
    <mergeCell ref="D41:K41"/>
    <mergeCell ref="B41:C41"/>
    <mergeCell ref="B42:N42"/>
    <mergeCell ref="B20:C20"/>
    <mergeCell ref="D20:K20"/>
    <mergeCell ref="B25:N25"/>
    <mergeCell ref="B29:C29"/>
    <mergeCell ref="D29:K29"/>
    <mergeCell ref="B24:C24"/>
    <mergeCell ref="D24:K24"/>
    <mergeCell ref="B21:N21"/>
    <mergeCell ref="B1:N1"/>
    <mergeCell ref="B3:N3"/>
    <mergeCell ref="B16:C16"/>
    <mergeCell ref="D16:K16"/>
    <mergeCell ref="B17:N17"/>
    <mergeCell ref="C90:K90"/>
    <mergeCell ref="B70:N70"/>
    <mergeCell ref="C89:K89"/>
    <mergeCell ref="B76:N76"/>
    <mergeCell ref="B78:C78"/>
    <mergeCell ref="D78:K78"/>
    <mergeCell ref="B79:N79"/>
    <mergeCell ref="B85:C85"/>
    <mergeCell ref="D85:K85"/>
    <mergeCell ref="B72:N72"/>
    <mergeCell ref="B86:N86"/>
    <mergeCell ref="B88:C88"/>
    <mergeCell ref="D88:K88"/>
    <mergeCell ref="D48:K48"/>
    <mergeCell ref="B48:C48"/>
    <mergeCell ref="B56:N56"/>
    <mergeCell ref="B59:C59"/>
    <mergeCell ref="D59:K59"/>
    <mergeCell ref="C53:K53"/>
    <mergeCell ref="B54:N54"/>
    <mergeCell ref="B49:N49"/>
    <mergeCell ref="B52:C52"/>
    <mergeCell ref="D52:K52"/>
    <mergeCell ref="B60:N60"/>
    <mergeCell ref="B62:C62"/>
    <mergeCell ref="D62:K62"/>
    <mergeCell ref="B63:N63"/>
    <mergeCell ref="B75:C75"/>
    <mergeCell ref="D75:K75"/>
    <mergeCell ref="C69:K69"/>
    <mergeCell ref="B65:C65"/>
    <mergeCell ref="D65:K65"/>
    <mergeCell ref="B66:N66"/>
    <mergeCell ref="B68:C68"/>
    <mergeCell ref="D68:K68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6"/>
  <sheetViews>
    <sheetView topLeftCell="A31" zoomScale="136" zoomScaleNormal="136" workbookViewId="0">
      <selection activeCell="D23" sqref="D23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35" t="s">
        <v>306</v>
      </c>
      <c r="B1" s="235"/>
      <c r="C1" s="235"/>
      <c r="D1" s="235"/>
    </row>
    <row r="2" spans="1:4" ht="18.75" customHeight="1">
      <c r="A2" s="104" t="s">
        <v>41</v>
      </c>
      <c r="B2" s="104" t="s">
        <v>20</v>
      </c>
      <c r="C2" s="104" t="s">
        <v>116</v>
      </c>
      <c r="D2" s="104" t="s">
        <v>19</v>
      </c>
    </row>
    <row r="3" spans="1:4" ht="14.1" customHeight="1">
      <c r="A3" s="293" t="s">
        <v>29</v>
      </c>
      <c r="B3" s="294"/>
      <c r="C3" s="294"/>
      <c r="D3" s="295"/>
    </row>
    <row r="4" spans="1:4" ht="14.1" customHeight="1">
      <c r="A4" s="59" t="s">
        <v>262</v>
      </c>
      <c r="B4" s="83" t="s">
        <v>263</v>
      </c>
      <c r="C4" s="60">
        <v>0.78</v>
      </c>
      <c r="D4" s="60">
        <v>0.78</v>
      </c>
    </row>
    <row r="5" spans="1:4" ht="14.1" customHeight="1">
      <c r="A5" s="59" t="s">
        <v>117</v>
      </c>
      <c r="B5" s="83" t="s">
        <v>118</v>
      </c>
      <c r="C5" s="60">
        <v>0.41</v>
      </c>
      <c r="D5" s="60">
        <v>0.41</v>
      </c>
    </row>
    <row r="6" spans="1:4" ht="14.1" customHeight="1">
      <c r="A6" s="59" t="s">
        <v>248</v>
      </c>
      <c r="B6" s="83" t="s">
        <v>249</v>
      </c>
      <c r="C6" s="60">
        <v>2.2000000000000002</v>
      </c>
      <c r="D6" s="60">
        <v>2.2000000000000002</v>
      </c>
    </row>
    <row r="7" spans="1:4" ht="14.1" customHeight="1">
      <c r="A7" s="287" t="s">
        <v>119</v>
      </c>
      <c r="B7" s="288"/>
      <c r="C7" s="288"/>
      <c r="D7" s="289"/>
    </row>
    <row r="8" spans="1:4" ht="14.1" customHeight="1">
      <c r="A8" s="121" t="s">
        <v>185</v>
      </c>
      <c r="B8" s="122" t="s">
        <v>184</v>
      </c>
      <c r="C8" s="89">
        <v>0.78</v>
      </c>
      <c r="D8" s="89">
        <v>0.78</v>
      </c>
    </row>
    <row r="9" spans="1:4" ht="14.1" customHeight="1">
      <c r="A9" s="296" t="s">
        <v>102</v>
      </c>
      <c r="B9" s="297"/>
      <c r="C9" s="297"/>
      <c r="D9" s="298"/>
    </row>
    <row r="10" spans="1:4" ht="14.1" customHeight="1">
      <c r="A10" s="59" t="s">
        <v>121</v>
      </c>
      <c r="B10" s="83" t="s">
        <v>120</v>
      </c>
      <c r="C10" s="89">
        <v>7.08</v>
      </c>
      <c r="D10" s="89">
        <v>7.1</v>
      </c>
    </row>
    <row r="11" spans="1:4" ht="14.1" customHeight="1">
      <c r="A11" s="59" t="s">
        <v>256</v>
      </c>
      <c r="B11" s="83" t="s">
        <v>257</v>
      </c>
      <c r="C11" s="89">
        <v>0.7</v>
      </c>
      <c r="D11" s="89">
        <v>0.7</v>
      </c>
    </row>
    <row r="12" spans="1:4" ht="14.1" customHeight="1">
      <c r="A12" s="287" t="s">
        <v>103</v>
      </c>
      <c r="B12" s="288"/>
      <c r="C12" s="288"/>
      <c r="D12" s="289"/>
    </row>
    <row r="13" spans="1:4" ht="14.1" customHeight="1">
      <c r="A13" s="59" t="s">
        <v>165</v>
      </c>
      <c r="B13" s="83" t="s">
        <v>166</v>
      </c>
      <c r="C13" s="89">
        <v>2.1</v>
      </c>
      <c r="D13" s="89">
        <v>2.1</v>
      </c>
    </row>
    <row r="14" spans="1:4" ht="14.1" customHeight="1">
      <c r="A14" s="287" t="s">
        <v>31</v>
      </c>
      <c r="B14" s="288"/>
      <c r="C14" s="288"/>
      <c r="D14" s="289"/>
    </row>
    <row r="15" spans="1:4" ht="14.1" customHeight="1">
      <c r="A15" s="59" t="s">
        <v>197</v>
      </c>
      <c r="B15" s="83" t="s">
        <v>198</v>
      </c>
      <c r="C15" s="89">
        <v>103</v>
      </c>
      <c r="D15" s="89">
        <v>103</v>
      </c>
    </row>
    <row r="16" spans="1:4" ht="14.1" customHeight="1">
      <c r="A16" s="293" t="s">
        <v>104</v>
      </c>
      <c r="B16" s="294"/>
      <c r="C16" s="294"/>
      <c r="D16" s="295"/>
    </row>
    <row r="17" spans="1:4" ht="14.1" customHeight="1">
      <c r="A17" s="59" t="s">
        <v>313</v>
      </c>
      <c r="B17" s="83" t="s">
        <v>314</v>
      </c>
      <c r="C17" s="89">
        <v>7.45</v>
      </c>
      <c r="D17" s="89">
        <v>7.45</v>
      </c>
    </row>
    <row r="18" spans="1:4" ht="14.1" customHeight="1">
      <c r="A18" s="59" t="s">
        <v>274</v>
      </c>
      <c r="B18" s="83" t="s">
        <v>275</v>
      </c>
      <c r="C18" s="89">
        <v>2.4</v>
      </c>
      <c r="D18" s="89">
        <v>2.4</v>
      </c>
    </row>
    <row r="19" spans="1:4" ht="11.25" customHeight="1">
      <c r="A19" s="290"/>
      <c r="B19" s="291"/>
      <c r="C19" s="291"/>
      <c r="D19" s="292"/>
    </row>
    <row r="20" spans="1:4" ht="21" customHeight="1">
      <c r="A20" s="104" t="s">
        <v>41</v>
      </c>
      <c r="B20" s="104" t="s">
        <v>20</v>
      </c>
      <c r="C20" s="104" t="s">
        <v>116</v>
      </c>
      <c r="D20" s="104" t="s">
        <v>19</v>
      </c>
    </row>
    <row r="21" spans="1:4" ht="14.1" customHeight="1">
      <c r="A21" s="287" t="s">
        <v>29</v>
      </c>
      <c r="B21" s="288"/>
      <c r="C21" s="288"/>
      <c r="D21" s="289"/>
    </row>
    <row r="22" spans="1:4" ht="14.1" customHeight="1">
      <c r="A22" s="59" t="s">
        <v>134</v>
      </c>
      <c r="B22" s="83" t="s">
        <v>135</v>
      </c>
      <c r="C22" s="89">
        <v>0.14000000000000001</v>
      </c>
      <c r="D22" s="89">
        <v>0.14000000000000001</v>
      </c>
    </row>
    <row r="23" spans="1:4" ht="14.1" customHeight="1">
      <c r="A23" s="59" t="s">
        <v>128</v>
      </c>
      <c r="B23" s="83" t="s">
        <v>129</v>
      </c>
      <c r="C23" s="89">
        <v>0.21</v>
      </c>
      <c r="D23" s="89">
        <v>0.21</v>
      </c>
    </row>
    <row r="24" spans="1:4" ht="14.1" customHeight="1">
      <c r="A24" s="59" t="s">
        <v>298</v>
      </c>
      <c r="B24" s="83" t="s">
        <v>299</v>
      </c>
      <c r="C24" s="89">
        <v>0.75</v>
      </c>
      <c r="D24" s="89">
        <v>0.75</v>
      </c>
    </row>
    <row r="25" spans="1:4" ht="14.1" customHeight="1">
      <c r="A25" s="59" t="s">
        <v>242</v>
      </c>
      <c r="B25" s="83" t="s">
        <v>241</v>
      </c>
      <c r="C25" s="89">
        <v>0.19</v>
      </c>
      <c r="D25" s="89">
        <v>0.19</v>
      </c>
    </row>
    <row r="26" spans="1:4" ht="14.1" customHeight="1">
      <c r="A26" s="59" t="s">
        <v>246</v>
      </c>
      <c r="B26" s="83" t="s">
        <v>247</v>
      </c>
      <c r="C26" s="89">
        <v>0.16</v>
      </c>
      <c r="D26" s="89">
        <v>0.16</v>
      </c>
    </row>
    <row r="27" spans="1:4" ht="14.1" customHeight="1">
      <c r="A27" s="59" t="s">
        <v>153</v>
      </c>
      <c r="B27" s="83" t="s">
        <v>154</v>
      </c>
      <c r="C27" s="120">
        <v>0.85</v>
      </c>
      <c r="D27" s="120">
        <v>0.85</v>
      </c>
    </row>
    <row r="28" spans="1:4" ht="14.1" customHeight="1">
      <c r="A28" s="59" t="s">
        <v>226</v>
      </c>
      <c r="B28" s="83" t="s">
        <v>227</v>
      </c>
      <c r="C28" s="60">
        <v>1</v>
      </c>
      <c r="D28" s="60">
        <v>1</v>
      </c>
    </row>
    <row r="29" spans="1:4" ht="14.1" customHeight="1">
      <c r="A29" s="105" t="s">
        <v>272</v>
      </c>
      <c r="B29" s="106" t="s">
        <v>273</v>
      </c>
      <c r="C29" s="89">
        <v>1</v>
      </c>
      <c r="D29" s="60">
        <v>1</v>
      </c>
    </row>
    <row r="30" spans="1:4" ht="14.1" customHeight="1">
      <c r="A30" s="105" t="s">
        <v>250</v>
      </c>
      <c r="B30" s="106" t="s">
        <v>251</v>
      </c>
      <c r="C30" s="89">
        <v>0.11</v>
      </c>
      <c r="D30" s="60">
        <v>0.11</v>
      </c>
    </row>
    <row r="31" spans="1:4" ht="14.1" customHeight="1">
      <c r="A31" s="59" t="s">
        <v>189</v>
      </c>
      <c r="B31" s="94" t="s">
        <v>188</v>
      </c>
      <c r="C31" s="107">
        <v>1</v>
      </c>
      <c r="D31" s="60">
        <v>1</v>
      </c>
    </row>
    <row r="32" spans="1:4" ht="14.1" customHeight="1">
      <c r="A32" s="59" t="s">
        <v>160</v>
      </c>
      <c r="B32" s="83" t="s">
        <v>159</v>
      </c>
      <c r="C32" s="107">
        <v>1</v>
      </c>
      <c r="D32" s="60">
        <v>1</v>
      </c>
    </row>
    <row r="33" spans="1:4" ht="14.1" customHeight="1">
      <c r="A33" s="59" t="s">
        <v>130</v>
      </c>
      <c r="B33" s="83" t="s">
        <v>131</v>
      </c>
      <c r="C33" s="107">
        <v>0.94</v>
      </c>
      <c r="D33" s="107">
        <v>0.94</v>
      </c>
    </row>
    <row r="34" spans="1:4" ht="14.1" customHeight="1">
      <c r="A34" s="59" t="s">
        <v>176</v>
      </c>
      <c r="B34" s="83" t="s">
        <v>177</v>
      </c>
      <c r="C34" s="107">
        <v>1</v>
      </c>
      <c r="D34" s="107">
        <v>1</v>
      </c>
    </row>
    <row r="35" spans="1:4" ht="14.1" customHeight="1">
      <c r="A35" s="59" t="s">
        <v>199</v>
      </c>
      <c r="B35" s="94" t="s">
        <v>200</v>
      </c>
      <c r="C35" s="107">
        <v>1</v>
      </c>
      <c r="D35" s="107">
        <v>1</v>
      </c>
    </row>
    <row r="36" spans="1:4" ht="13.5" customHeight="1">
      <c r="A36" s="59" t="s">
        <v>132</v>
      </c>
      <c r="B36" s="83" t="s">
        <v>133</v>
      </c>
      <c r="C36" s="60">
        <v>1</v>
      </c>
      <c r="D36" s="60">
        <v>1</v>
      </c>
    </row>
    <row r="37" spans="1:4" ht="14.1" customHeight="1">
      <c r="A37" s="293" t="s">
        <v>245</v>
      </c>
      <c r="B37" s="294"/>
      <c r="C37" s="294"/>
      <c r="D37" s="295"/>
    </row>
    <row r="38" spans="1:4" ht="14.1" customHeight="1">
      <c r="A38" s="59" t="s">
        <v>244</v>
      </c>
      <c r="B38" s="83" t="s">
        <v>243</v>
      </c>
      <c r="C38" s="89">
        <v>1.2</v>
      </c>
      <c r="D38" s="89">
        <v>1.2</v>
      </c>
    </row>
    <row r="39" spans="1:4" ht="14.1" customHeight="1">
      <c r="A39" s="293" t="s">
        <v>119</v>
      </c>
      <c r="B39" s="294" t="s">
        <v>119</v>
      </c>
      <c r="C39" s="294"/>
      <c r="D39" s="295"/>
    </row>
    <row r="40" spans="1:4" ht="14.1" customHeight="1">
      <c r="A40" s="59" t="s">
        <v>238</v>
      </c>
      <c r="B40" s="83" t="s">
        <v>239</v>
      </c>
      <c r="C40" s="60">
        <v>0.69</v>
      </c>
      <c r="D40" s="60">
        <v>0.69</v>
      </c>
    </row>
    <row r="41" spans="1:4" ht="14.1" customHeight="1">
      <c r="A41" s="59" t="s">
        <v>252</v>
      </c>
      <c r="B41" s="83" t="s">
        <v>253</v>
      </c>
      <c r="C41" s="60">
        <v>0.76</v>
      </c>
      <c r="D41" s="60">
        <v>0.76</v>
      </c>
    </row>
    <row r="42" spans="1:4" ht="14.1" customHeight="1">
      <c r="A42" s="287" t="s">
        <v>103</v>
      </c>
      <c r="B42" s="288"/>
      <c r="C42" s="288"/>
      <c r="D42" s="289"/>
    </row>
    <row r="43" spans="1:4" ht="14.1" customHeight="1">
      <c r="A43" s="59" t="s">
        <v>136</v>
      </c>
      <c r="B43" s="83" t="s">
        <v>137</v>
      </c>
      <c r="C43" s="89">
        <v>3</v>
      </c>
      <c r="D43" s="89">
        <v>3</v>
      </c>
    </row>
    <row r="44" spans="1:4" ht="14.1" customHeight="1">
      <c r="A44" s="59" t="s">
        <v>109</v>
      </c>
      <c r="B44" s="83" t="s">
        <v>37</v>
      </c>
      <c r="C44" s="89">
        <v>1.28</v>
      </c>
      <c r="D44" s="89">
        <v>1.28</v>
      </c>
    </row>
    <row r="45" spans="1:4" ht="14.1" customHeight="1">
      <c r="A45" s="109" t="s">
        <v>214</v>
      </c>
      <c r="B45" s="110" t="s">
        <v>215</v>
      </c>
      <c r="C45" s="107">
        <v>100</v>
      </c>
      <c r="D45" s="60">
        <v>100</v>
      </c>
    </row>
    <row r="46" spans="1:4" ht="14.1" customHeight="1">
      <c r="A46" s="287" t="s">
        <v>102</v>
      </c>
      <c r="B46" s="288"/>
      <c r="C46" s="288"/>
      <c r="D46" s="289"/>
    </row>
    <row r="47" spans="1:4" ht="14.1" customHeight="1">
      <c r="A47" s="59" t="s">
        <v>191</v>
      </c>
      <c r="B47" s="94" t="s">
        <v>192</v>
      </c>
      <c r="C47" s="89">
        <v>1</v>
      </c>
      <c r="D47" s="108">
        <v>1</v>
      </c>
    </row>
    <row r="48" spans="1:4" ht="13.5" customHeight="1">
      <c r="A48" s="293" t="s">
        <v>104</v>
      </c>
      <c r="B48" s="294"/>
      <c r="C48" s="294"/>
      <c r="D48" s="295"/>
    </row>
    <row r="49" spans="1:4" ht="14.1" customHeight="1">
      <c r="A49" s="59" t="s">
        <v>138</v>
      </c>
      <c r="B49" s="94" t="s">
        <v>139</v>
      </c>
      <c r="C49" s="89" t="s">
        <v>140</v>
      </c>
      <c r="D49" s="89" t="s">
        <v>140</v>
      </c>
    </row>
    <row r="50" spans="1:4" ht="21" customHeight="1">
      <c r="A50" s="104" t="s">
        <v>41</v>
      </c>
      <c r="B50" s="104" t="s">
        <v>20</v>
      </c>
      <c r="C50" s="104" t="s">
        <v>116</v>
      </c>
      <c r="D50" s="104" t="s">
        <v>19</v>
      </c>
    </row>
    <row r="51" spans="1:4" ht="12" customHeight="1">
      <c r="A51" s="287" t="s">
        <v>29</v>
      </c>
      <c r="B51" s="288"/>
      <c r="C51" s="288"/>
      <c r="D51" s="289"/>
    </row>
    <row r="52" spans="1:4" ht="12.75" customHeight="1">
      <c r="A52" s="145" t="s">
        <v>316</v>
      </c>
      <c r="B52" s="144" t="s">
        <v>315</v>
      </c>
      <c r="C52" s="139">
        <v>1</v>
      </c>
      <c r="D52" s="139">
        <v>1</v>
      </c>
    </row>
    <row r="53" spans="1:4" ht="12" customHeight="1">
      <c r="A53" s="287" t="s">
        <v>31</v>
      </c>
      <c r="B53" s="288"/>
      <c r="C53" s="288"/>
      <c r="D53" s="289"/>
    </row>
    <row r="54" spans="1:4" ht="12.75" customHeight="1">
      <c r="A54" s="145" t="s">
        <v>282</v>
      </c>
      <c r="B54" s="144" t="s">
        <v>283</v>
      </c>
      <c r="C54" s="139">
        <v>10.85</v>
      </c>
      <c r="D54" s="139">
        <v>10.85</v>
      </c>
    </row>
    <row r="55" spans="1:4" ht="12" customHeight="1">
      <c r="A55" s="287" t="s">
        <v>104</v>
      </c>
      <c r="B55" s="288"/>
      <c r="C55" s="288"/>
      <c r="D55" s="289"/>
    </row>
    <row r="56" spans="1:4" ht="12.75" customHeight="1">
      <c r="A56" s="145" t="s">
        <v>107</v>
      </c>
      <c r="B56" s="144" t="s">
        <v>43</v>
      </c>
      <c r="C56" s="139">
        <v>0.4</v>
      </c>
      <c r="D56" s="139">
        <v>0.4</v>
      </c>
    </row>
  </sheetData>
  <mergeCells count="17">
    <mergeCell ref="A46:D46"/>
    <mergeCell ref="A39:D39"/>
    <mergeCell ref="A37:D37"/>
    <mergeCell ref="A55:D55"/>
    <mergeCell ref="A53:D53"/>
    <mergeCell ref="A51:D51"/>
    <mergeCell ref="A48:D48"/>
    <mergeCell ref="A42:D42"/>
    <mergeCell ref="A21:D21"/>
    <mergeCell ref="A19:D19"/>
    <mergeCell ref="A1:D1"/>
    <mergeCell ref="A3:D3"/>
    <mergeCell ref="A9:D9"/>
    <mergeCell ref="A12:D12"/>
    <mergeCell ref="A16:D16"/>
    <mergeCell ref="A7:D7"/>
    <mergeCell ref="A14:D14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HD26"/>
  <sheetViews>
    <sheetView zoomScale="120" zoomScaleNormal="120" workbookViewId="0">
      <selection activeCell="M8" sqref="M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305" t="s">
        <v>0</v>
      </c>
      <c r="C1" s="306"/>
      <c r="D1" s="307"/>
      <c r="E1" s="7"/>
      <c r="F1" s="14"/>
      <c r="G1" s="14"/>
      <c r="H1" s="14"/>
      <c r="I1" s="14"/>
    </row>
    <row r="2" spans="1:212" ht="16.5" customHeight="1">
      <c r="B2" s="308"/>
      <c r="C2" s="309"/>
      <c r="D2" s="310"/>
      <c r="E2" s="7"/>
      <c r="F2" s="14"/>
      <c r="G2" s="14"/>
      <c r="H2" s="14"/>
      <c r="I2" s="14"/>
    </row>
    <row r="3" spans="1:212" ht="22.5">
      <c r="B3" s="316" t="s">
        <v>305</v>
      </c>
      <c r="C3" s="317"/>
      <c r="D3" s="317"/>
      <c r="E3" s="317"/>
      <c r="F3" s="317"/>
      <c r="G3" s="317"/>
      <c r="H3" s="317"/>
      <c r="I3" s="318"/>
    </row>
    <row r="4" spans="1:212" ht="24.75">
      <c r="A4" s="125"/>
      <c r="B4" s="319" t="s">
        <v>307</v>
      </c>
      <c r="C4" s="320"/>
      <c r="D4" s="320"/>
      <c r="E4" s="320"/>
      <c r="F4" s="320"/>
      <c r="G4" s="320"/>
      <c r="H4" s="320"/>
      <c r="I4" s="321"/>
    </row>
    <row r="5" spans="1:212" ht="30">
      <c r="A5" s="125"/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1:212" ht="22.5">
      <c r="A6" s="125"/>
      <c r="B6" s="322" t="s">
        <v>29</v>
      </c>
      <c r="C6" s="323"/>
      <c r="D6" s="323"/>
      <c r="E6" s="323"/>
      <c r="F6" s="323"/>
      <c r="G6" s="323"/>
      <c r="H6" s="323"/>
      <c r="I6" s="324"/>
    </row>
    <row r="7" spans="1:212" ht="22.5">
      <c r="A7" s="125"/>
      <c r="B7" s="130" t="s">
        <v>44</v>
      </c>
      <c r="C7" s="131" t="s">
        <v>45</v>
      </c>
      <c r="D7" s="132">
        <v>0.08</v>
      </c>
      <c r="E7" s="132">
        <v>7.0000000000000007E-2</v>
      </c>
      <c r="F7" s="132">
        <v>7.0000000000000007E-2</v>
      </c>
      <c r="G7" s="133">
        <v>15</v>
      </c>
      <c r="H7" s="133">
        <v>61605148</v>
      </c>
      <c r="I7" s="133">
        <v>4332380.3600000003</v>
      </c>
    </row>
    <row r="8" spans="1:212" ht="22.5">
      <c r="A8" s="125"/>
      <c r="B8" s="134" t="s">
        <v>291</v>
      </c>
      <c r="C8" s="325"/>
      <c r="D8" s="304"/>
      <c r="E8" s="304"/>
      <c r="F8" s="326"/>
      <c r="G8" s="135">
        <f>SUM(G7:G7)</f>
        <v>15</v>
      </c>
      <c r="H8" s="135">
        <f>SUM(H7:H7)</f>
        <v>61605148</v>
      </c>
      <c r="I8" s="135">
        <f>SUM(I7:I7)</f>
        <v>4332380.3600000003</v>
      </c>
    </row>
    <row r="9" spans="1:212" ht="22.5">
      <c r="A9" s="125"/>
      <c r="B9" s="136" t="s">
        <v>292</v>
      </c>
      <c r="C9" s="327"/>
      <c r="D9" s="328"/>
      <c r="E9" s="328"/>
      <c r="F9" s="329"/>
      <c r="G9" s="137">
        <f>G8</f>
        <v>15</v>
      </c>
      <c r="H9" s="137">
        <f t="shared" ref="H9:I9" si="0">H8</f>
        <v>61605148</v>
      </c>
      <c r="I9" s="137">
        <f t="shared" si="0"/>
        <v>4332380.3600000003</v>
      </c>
    </row>
    <row r="10" spans="1:212" s="124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14" t="s">
        <v>172</v>
      </c>
      <c r="C11" s="315"/>
      <c r="D11" s="315"/>
      <c r="E11" s="315"/>
      <c r="F11" s="315"/>
      <c r="G11" s="315"/>
      <c r="H11" s="315"/>
      <c r="I11" s="315"/>
    </row>
    <row r="12" spans="1:212" ht="15" customHeight="1">
      <c r="B12" s="311" t="s">
        <v>15</v>
      </c>
      <c r="C12" s="312"/>
      <c r="D12" s="313"/>
      <c r="E12" s="311" t="s">
        <v>20</v>
      </c>
      <c r="F12" s="313"/>
      <c r="G12" s="311" t="s">
        <v>46</v>
      </c>
      <c r="H12" s="312"/>
      <c r="I12" s="313"/>
    </row>
    <row r="13" spans="1:212" ht="15" customHeight="1">
      <c r="B13" s="256" t="s">
        <v>29</v>
      </c>
      <c r="C13" s="257"/>
      <c r="D13" s="257"/>
      <c r="E13" s="257"/>
      <c r="F13" s="257"/>
      <c r="G13" s="257"/>
      <c r="H13" s="257"/>
      <c r="I13" s="258"/>
    </row>
    <row r="14" spans="1:212" ht="15" customHeight="1">
      <c r="B14" s="299" t="s">
        <v>297</v>
      </c>
      <c r="C14" s="300"/>
      <c r="D14" s="301"/>
      <c r="E14" s="302" t="s">
        <v>296</v>
      </c>
      <c r="F14" s="303"/>
      <c r="G14" s="302">
        <v>3</v>
      </c>
      <c r="H14" s="304">
        <v>3</v>
      </c>
      <c r="I14" s="303">
        <v>3</v>
      </c>
    </row>
    <row r="15" spans="1:212" ht="15" customHeight="1">
      <c r="B15" s="299" t="s">
        <v>232</v>
      </c>
      <c r="C15" s="300"/>
      <c r="D15" s="301"/>
      <c r="E15" s="302" t="s">
        <v>233</v>
      </c>
      <c r="F15" s="303"/>
      <c r="G15" s="302" t="s">
        <v>87</v>
      </c>
      <c r="H15" s="304"/>
      <c r="I15" s="303"/>
    </row>
    <row r="16" spans="1:212" ht="15" customHeight="1">
      <c r="B16" s="339" t="s">
        <v>89</v>
      </c>
      <c r="C16" s="340"/>
      <c r="D16" s="340"/>
      <c r="E16" s="340"/>
      <c r="F16" s="340"/>
      <c r="G16" s="340"/>
      <c r="H16" s="340"/>
      <c r="I16" s="341"/>
    </row>
    <row r="17" spans="2:9" ht="15" customHeight="1">
      <c r="B17" s="342" t="s">
        <v>151</v>
      </c>
      <c r="C17" s="343"/>
      <c r="D17" s="344"/>
      <c r="E17" s="345" t="s">
        <v>152</v>
      </c>
      <c r="F17" s="346"/>
      <c r="G17" s="345">
        <v>9.5</v>
      </c>
      <c r="H17" s="347">
        <v>9.5</v>
      </c>
      <c r="I17" s="346">
        <v>9.5</v>
      </c>
    </row>
    <row r="18" spans="2:9" ht="15" customHeight="1">
      <c r="B18" s="342" t="s">
        <v>149</v>
      </c>
      <c r="C18" s="343"/>
      <c r="D18" s="344"/>
      <c r="E18" s="345" t="s">
        <v>150</v>
      </c>
      <c r="F18" s="346"/>
      <c r="G18" s="345">
        <v>10</v>
      </c>
      <c r="H18" s="347"/>
      <c r="I18" s="346"/>
    </row>
    <row r="19" spans="2:9" ht="15" customHeight="1">
      <c r="B19" s="330" t="s">
        <v>163</v>
      </c>
      <c r="C19" s="331"/>
      <c r="D19" s="332"/>
      <c r="E19" s="333" t="s">
        <v>164</v>
      </c>
      <c r="F19" s="334"/>
      <c r="G19" s="333">
        <v>1</v>
      </c>
      <c r="H19" s="335"/>
      <c r="I19" s="334"/>
    </row>
    <row r="20" spans="2:9" ht="15" customHeight="1">
      <c r="B20" s="330" t="s">
        <v>193</v>
      </c>
      <c r="C20" s="331"/>
      <c r="D20" s="332"/>
      <c r="E20" s="333" t="s">
        <v>194</v>
      </c>
      <c r="F20" s="334"/>
      <c r="G20" s="333" t="s">
        <v>87</v>
      </c>
      <c r="H20" s="335"/>
      <c r="I20" s="334"/>
    </row>
    <row r="21" spans="2:9" ht="15" customHeight="1">
      <c r="B21" s="330" t="s">
        <v>146</v>
      </c>
      <c r="C21" s="331"/>
      <c r="D21" s="332"/>
      <c r="E21" s="333" t="s">
        <v>145</v>
      </c>
      <c r="F21" s="334"/>
      <c r="G21" s="333" t="s">
        <v>87</v>
      </c>
      <c r="H21" s="335"/>
      <c r="I21" s="334"/>
    </row>
    <row r="22" spans="2:9" ht="15" customHeight="1">
      <c r="B22" s="336" t="s">
        <v>119</v>
      </c>
      <c r="C22" s="337"/>
      <c r="D22" s="337"/>
      <c r="E22" s="337"/>
      <c r="F22" s="337"/>
      <c r="G22" s="337"/>
      <c r="H22" s="337"/>
      <c r="I22" s="338"/>
    </row>
    <row r="23" spans="2:9" ht="15" customHeight="1">
      <c r="B23" s="330" t="s">
        <v>203</v>
      </c>
      <c r="C23" s="331"/>
      <c r="D23" s="332"/>
      <c r="E23" s="333" t="s">
        <v>204</v>
      </c>
      <c r="F23" s="334"/>
      <c r="G23" s="333">
        <v>1</v>
      </c>
      <c r="H23" s="335"/>
      <c r="I23" s="334"/>
    </row>
    <row r="24" spans="2:9" ht="15" customHeight="1">
      <c r="B24" s="330" t="s">
        <v>158</v>
      </c>
      <c r="C24" s="331"/>
      <c r="D24" s="332"/>
      <c r="E24" s="333" t="s">
        <v>157</v>
      </c>
      <c r="F24" s="334"/>
      <c r="G24" s="333" t="s">
        <v>87</v>
      </c>
      <c r="H24" s="335"/>
      <c r="I24" s="334"/>
    </row>
    <row r="25" spans="2:9" ht="25.5" customHeight="1"/>
    <row r="26" spans="2:9" ht="22.5"/>
  </sheetData>
  <mergeCells count="40">
    <mergeCell ref="G14:I14"/>
    <mergeCell ref="B20:D20"/>
    <mergeCell ref="E20:F20"/>
    <mergeCell ref="G20:I20"/>
    <mergeCell ref="B16:I16"/>
    <mergeCell ref="B19:D19"/>
    <mergeCell ref="B17:D17"/>
    <mergeCell ref="E17:F17"/>
    <mergeCell ref="G17:I17"/>
    <mergeCell ref="E19:F19"/>
    <mergeCell ref="G19:I19"/>
    <mergeCell ref="B18:D18"/>
    <mergeCell ref="E18:F18"/>
    <mergeCell ref="G18:I18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22:I22"/>
    <mergeCell ref="B13:I13"/>
    <mergeCell ref="B15:D15"/>
    <mergeCell ref="E15:F15"/>
    <mergeCell ref="G15:I1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4:D14"/>
    <mergeCell ref="E14:F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5"/>
  <sheetViews>
    <sheetView tabSelected="1" topLeftCell="A16" zoomScale="120" zoomScaleNormal="120" workbookViewId="0">
      <selection activeCell="A28" sqref="A28:XFD28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353" t="s">
        <v>0</v>
      </c>
      <c r="C1" s="353"/>
      <c r="D1" s="353"/>
      <c r="E1" s="353"/>
      <c r="F1" s="147"/>
      <c r="H1" s="148"/>
      <c r="I1" s="148"/>
    </row>
    <row r="2" spans="1:9" ht="18">
      <c r="B2" s="353" t="s">
        <v>317</v>
      </c>
      <c r="C2" s="353"/>
      <c r="D2" s="353"/>
      <c r="E2" s="353"/>
      <c r="F2" s="353"/>
      <c r="H2" s="148"/>
      <c r="I2" s="148"/>
    </row>
    <row r="3" spans="1:9" ht="18">
      <c r="B3" s="146" t="s">
        <v>318</v>
      </c>
      <c r="C3" s="149"/>
      <c r="D3" s="150"/>
      <c r="E3" s="147"/>
      <c r="F3" s="147"/>
      <c r="H3" s="148"/>
      <c r="I3" s="148"/>
    </row>
    <row r="4" spans="1:9" ht="18">
      <c r="B4" s="146"/>
      <c r="C4" s="149"/>
      <c r="D4" s="150"/>
      <c r="E4" s="147"/>
      <c r="F4" s="147"/>
      <c r="H4" s="148"/>
      <c r="I4" s="148"/>
    </row>
    <row r="5" spans="1:9" ht="17.100000000000001" customHeight="1">
      <c r="B5" s="354" t="s">
        <v>319</v>
      </c>
      <c r="C5" s="355"/>
      <c r="D5" s="355"/>
      <c r="E5" s="151"/>
      <c r="F5" s="151"/>
      <c r="H5" s="148"/>
      <c r="I5" s="148"/>
    </row>
    <row r="6" spans="1:9">
      <c r="B6" s="152" t="s">
        <v>41</v>
      </c>
      <c r="C6" s="153" t="s">
        <v>20</v>
      </c>
      <c r="D6" s="154" t="s">
        <v>320</v>
      </c>
      <c r="E6" s="155" t="s">
        <v>321</v>
      </c>
      <c r="F6" s="155" t="s">
        <v>322</v>
      </c>
      <c r="H6" s="148"/>
      <c r="I6" s="148"/>
    </row>
    <row r="7" spans="1:9" ht="17.100000000000001" customHeight="1">
      <c r="B7" s="356" t="s">
        <v>29</v>
      </c>
      <c r="C7" s="357"/>
      <c r="D7" s="357"/>
      <c r="E7" s="357"/>
      <c r="F7" s="358"/>
    </row>
    <row r="8" spans="1:9" ht="17.100000000000001" customHeight="1">
      <c r="A8" s="114"/>
      <c r="B8" s="156" t="s">
        <v>323</v>
      </c>
      <c r="C8" s="156" t="s">
        <v>285</v>
      </c>
      <c r="D8" s="157">
        <v>5</v>
      </c>
      <c r="E8" s="158">
        <v>6679587</v>
      </c>
      <c r="F8" s="158">
        <v>23373081.690000001</v>
      </c>
    </row>
    <row r="9" spans="1:9" ht="17.100000000000001" customHeight="1">
      <c r="A9" s="114"/>
      <c r="B9" s="156" t="s">
        <v>324</v>
      </c>
      <c r="C9" s="156" t="s">
        <v>114</v>
      </c>
      <c r="D9" s="157">
        <v>2</v>
      </c>
      <c r="E9" s="158">
        <v>9599270</v>
      </c>
      <c r="F9" s="158">
        <v>45116569</v>
      </c>
    </row>
    <row r="10" spans="1:9" ht="17.100000000000001" customHeight="1">
      <c r="A10" s="114"/>
      <c r="B10" s="156" t="s">
        <v>254</v>
      </c>
      <c r="C10" s="156" t="s">
        <v>255</v>
      </c>
      <c r="D10" s="157">
        <v>9</v>
      </c>
      <c r="E10" s="158">
        <v>29998000</v>
      </c>
      <c r="F10" s="158">
        <v>8399440</v>
      </c>
    </row>
    <row r="11" spans="1:9" ht="17.100000000000001" customHeight="1">
      <c r="A11" s="114"/>
      <c r="B11" s="156" t="s">
        <v>325</v>
      </c>
      <c r="C11" s="156" t="s">
        <v>100</v>
      </c>
      <c r="D11" s="157">
        <v>8</v>
      </c>
      <c r="E11" s="158">
        <v>15511550</v>
      </c>
      <c r="F11" s="158">
        <v>30867984.5</v>
      </c>
    </row>
    <row r="12" spans="1:9" ht="17.100000000000001" customHeight="1">
      <c r="A12" s="114"/>
      <c r="B12" s="159" t="s">
        <v>326</v>
      </c>
      <c r="C12" s="160"/>
      <c r="D12" s="157">
        <f>SUM(D8:D11)</f>
        <v>24</v>
      </c>
      <c r="E12" s="158">
        <f>SUM(E8:E11)</f>
        <v>61788407</v>
      </c>
      <c r="F12" s="158">
        <f>SUM(F8:F11)</f>
        <v>107757075.19</v>
      </c>
    </row>
    <row r="13" spans="1:9">
      <c r="A13" s="114"/>
      <c r="B13" s="359" t="s">
        <v>40</v>
      </c>
      <c r="C13" s="360"/>
      <c r="D13" s="157">
        <f>D12</f>
        <v>24</v>
      </c>
      <c r="E13" s="157">
        <f>E12</f>
        <v>61788407</v>
      </c>
      <c r="F13" s="157">
        <f>F12</f>
        <v>107757075.19</v>
      </c>
    </row>
    <row r="14" spans="1:9">
      <c r="A14" s="114"/>
      <c r="B14" s="114"/>
      <c r="D14" s="162"/>
      <c r="E14" s="163"/>
      <c r="F14" s="163"/>
    </row>
    <row r="15" spans="1:9" ht="18.75">
      <c r="A15" s="114"/>
      <c r="B15" s="164" t="s">
        <v>327</v>
      </c>
      <c r="C15" s="165"/>
      <c r="D15" s="166"/>
      <c r="E15" s="167"/>
      <c r="F15" s="168"/>
    </row>
    <row r="16" spans="1:9" ht="31.5">
      <c r="A16" s="114"/>
      <c r="B16" s="169" t="s">
        <v>41</v>
      </c>
      <c r="C16" s="153" t="s">
        <v>20</v>
      </c>
      <c r="D16" s="170" t="s">
        <v>320</v>
      </c>
      <c r="E16" s="171" t="s">
        <v>321</v>
      </c>
      <c r="F16" s="171" t="s">
        <v>322</v>
      </c>
    </row>
    <row r="17" spans="1:6">
      <c r="A17" s="114"/>
      <c r="B17" s="356" t="s">
        <v>29</v>
      </c>
      <c r="C17" s="357"/>
      <c r="D17" s="357"/>
      <c r="E17" s="357"/>
      <c r="F17" s="358"/>
    </row>
    <row r="18" spans="1:6" ht="17.100000000000001" customHeight="1">
      <c r="A18" s="172"/>
      <c r="B18" s="173" t="s">
        <v>323</v>
      </c>
      <c r="C18" s="173" t="s">
        <v>285</v>
      </c>
      <c r="D18" s="157">
        <v>1</v>
      </c>
      <c r="E18" s="173">
        <v>1000000</v>
      </c>
      <c r="F18" s="173">
        <v>3500000</v>
      </c>
    </row>
    <row r="19" spans="1:6" ht="17.100000000000001" customHeight="1">
      <c r="A19" s="172"/>
      <c r="B19" s="173" t="s">
        <v>324</v>
      </c>
      <c r="C19" s="173" t="s">
        <v>114</v>
      </c>
      <c r="D19" s="157">
        <v>2</v>
      </c>
      <c r="E19" s="173">
        <v>1000000</v>
      </c>
      <c r="F19" s="173">
        <v>4720000</v>
      </c>
    </row>
    <row r="20" spans="1:6" ht="17.100000000000001" customHeight="1">
      <c r="A20" s="172"/>
      <c r="B20" s="173" t="s">
        <v>325</v>
      </c>
      <c r="C20" s="173" t="s">
        <v>100</v>
      </c>
      <c r="D20" s="157">
        <v>4</v>
      </c>
      <c r="E20" s="173">
        <v>10696267</v>
      </c>
      <c r="F20" s="173">
        <v>21325571.329999998</v>
      </c>
    </row>
    <row r="21" spans="1:6">
      <c r="A21" s="172"/>
      <c r="B21" s="174" t="s">
        <v>326</v>
      </c>
      <c r="C21" s="175"/>
      <c r="D21" s="157">
        <f>SUM(D18:D20)</f>
        <v>7</v>
      </c>
      <c r="E21" s="173">
        <f>SUM(E18:E20)</f>
        <v>12696267</v>
      </c>
      <c r="F21" s="173">
        <f>SUM(F18:F20)</f>
        <v>29545571.329999998</v>
      </c>
    </row>
    <row r="22" spans="1:6">
      <c r="A22" s="172"/>
      <c r="B22" s="348" t="s">
        <v>328</v>
      </c>
      <c r="C22" s="349"/>
      <c r="D22" s="349"/>
      <c r="E22" s="349"/>
      <c r="F22" s="350"/>
    </row>
    <row r="23" spans="1:6">
      <c r="A23" s="172"/>
      <c r="B23" s="173" t="s">
        <v>187</v>
      </c>
      <c r="C23" s="174" t="s">
        <v>186</v>
      </c>
      <c r="D23" s="177">
        <v>8</v>
      </c>
      <c r="E23" s="174">
        <v>2000000</v>
      </c>
      <c r="F23" s="173">
        <v>4780000</v>
      </c>
    </row>
    <row r="24" spans="1:6">
      <c r="A24" s="172"/>
      <c r="B24" s="173" t="s">
        <v>181</v>
      </c>
      <c r="C24" s="174" t="s">
        <v>182</v>
      </c>
      <c r="D24" s="157">
        <v>4</v>
      </c>
      <c r="E24" s="173">
        <v>1000000</v>
      </c>
      <c r="F24" s="173">
        <v>5100000</v>
      </c>
    </row>
    <row r="25" spans="1:6">
      <c r="A25" s="172"/>
      <c r="B25" s="173" t="s">
        <v>122</v>
      </c>
      <c r="C25" s="174" t="s">
        <v>123</v>
      </c>
      <c r="D25" s="157">
        <v>7</v>
      </c>
      <c r="E25" s="173">
        <v>600000</v>
      </c>
      <c r="F25" s="173">
        <v>2520000</v>
      </c>
    </row>
    <row r="26" spans="1:6">
      <c r="A26" s="172"/>
      <c r="B26" s="174" t="s">
        <v>329</v>
      </c>
      <c r="C26" s="175"/>
      <c r="D26" s="157">
        <f>SUM(D23:D25)</f>
        <v>19</v>
      </c>
      <c r="E26" s="173">
        <f>SUM(E23:E25)</f>
        <v>3600000</v>
      </c>
      <c r="F26" s="173">
        <f>SUM(F23:F25)</f>
        <v>12400000</v>
      </c>
    </row>
    <row r="27" spans="1:6">
      <c r="A27" s="172"/>
      <c r="B27" s="351" t="s">
        <v>40</v>
      </c>
      <c r="C27" s="352"/>
      <c r="D27" s="157">
        <f>D21+D26</f>
        <v>26</v>
      </c>
      <c r="E27" s="157">
        <f>E21+E26</f>
        <v>16296267</v>
      </c>
      <c r="F27" s="157">
        <f>F21+F26</f>
        <v>41945571.329999998</v>
      </c>
    </row>
    <row r="28" spans="1:6">
      <c r="A28" s="172"/>
      <c r="B28" s="186"/>
      <c r="C28" s="186"/>
      <c r="D28" s="161"/>
      <c r="E28" s="161"/>
      <c r="F28" s="161"/>
    </row>
    <row r="29" spans="1:6" ht="18.75">
      <c r="A29" s="172"/>
      <c r="B29" s="178" t="s">
        <v>330</v>
      </c>
      <c r="C29" s="172"/>
      <c r="D29" s="162"/>
      <c r="E29" s="163"/>
      <c r="F29" s="163"/>
    </row>
    <row r="30" spans="1:6">
      <c r="A30" s="172"/>
      <c r="B30" s="179" t="s">
        <v>41</v>
      </c>
      <c r="C30" s="180" t="s">
        <v>20</v>
      </c>
      <c r="D30" s="181" t="s">
        <v>320</v>
      </c>
      <c r="E30" s="182" t="s">
        <v>321</v>
      </c>
      <c r="F30" s="182" t="s">
        <v>322</v>
      </c>
    </row>
    <row r="31" spans="1:6">
      <c r="A31" s="172"/>
      <c r="B31" s="348" t="s">
        <v>331</v>
      </c>
      <c r="C31" s="349"/>
      <c r="D31" s="349"/>
      <c r="E31" s="349"/>
      <c r="F31" s="350"/>
    </row>
    <row r="32" spans="1:6">
      <c r="A32" s="172"/>
      <c r="B32" s="173" t="s">
        <v>332</v>
      </c>
      <c r="C32" s="173" t="s">
        <v>36</v>
      </c>
      <c r="D32" s="183">
        <v>2</v>
      </c>
      <c r="E32" s="184">
        <v>250000</v>
      </c>
      <c r="F32" s="184">
        <v>822500</v>
      </c>
    </row>
    <row r="33" spans="1:6">
      <c r="A33" s="172"/>
      <c r="B33" s="173" t="s">
        <v>329</v>
      </c>
      <c r="C33" s="173"/>
      <c r="D33" s="183">
        <f>SUM(D32)</f>
        <v>2</v>
      </c>
      <c r="E33" s="184">
        <f>SUM(E32)</f>
        <v>250000</v>
      </c>
      <c r="F33" s="176">
        <f>SUM(F32)</f>
        <v>822500</v>
      </c>
    </row>
    <row r="34" spans="1:6">
      <c r="A34" s="172"/>
      <c r="B34" s="173" t="s">
        <v>40</v>
      </c>
      <c r="C34" s="173"/>
      <c r="D34" s="183">
        <f>D33</f>
        <v>2</v>
      </c>
      <c r="E34" s="183">
        <f>E33</f>
        <v>250000</v>
      </c>
      <c r="F34" s="183">
        <f>F33</f>
        <v>822500</v>
      </c>
    </row>
    <row r="35" spans="1:6">
      <c r="A35" s="185"/>
      <c r="B35" s="185"/>
      <c r="C35" s="172"/>
    </row>
  </sheetData>
  <mergeCells count="9">
    <mergeCell ref="B22:F22"/>
    <mergeCell ref="B27:C27"/>
    <mergeCell ref="B31:F31"/>
    <mergeCell ref="B1:E1"/>
    <mergeCell ref="B2:F2"/>
    <mergeCell ref="B5:D5"/>
    <mergeCell ref="B7:F7"/>
    <mergeCell ref="B13:C13"/>
    <mergeCell ref="B17:F17"/>
  </mergeCells>
  <pageMargins left="0.7" right="0" top="0.75" bottom="0" header="0.3" footer="0.3"/>
  <pageSetup paperSize="9" scale="93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3" sqref="B3:F3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61" t="s">
        <v>0</v>
      </c>
      <c r="C1" s="361"/>
      <c r="D1" s="6"/>
      <c r="E1" s="6"/>
      <c r="F1" s="6"/>
    </row>
    <row r="2" spans="1:6" ht="27.95" customHeight="1">
      <c r="A2" s="5"/>
      <c r="B2" s="362" t="s">
        <v>305</v>
      </c>
      <c r="C2" s="362"/>
      <c r="D2" s="362"/>
      <c r="E2" s="362"/>
      <c r="F2" s="362"/>
    </row>
    <row r="3" spans="1:6" ht="42.75" customHeight="1">
      <c r="B3" s="319" t="s">
        <v>47</v>
      </c>
      <c r="C3" s="320"/>
      <c r="D3" s="320"/>
      <c r="E3" s="320"/>
      <c r="F3" s="320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92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91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91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95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91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16" t="s">
        <v>52</v>
      </c>
      <c r="D10" s="19" t="s">
        <v>97</v>
      </c>
      <c r="E10" s="18" t="s">
        <v>55</v>
      </c>
      <c r="F10" s="20" t="s">
        <v>55</v>
      </c>
    </row>
    <row r="11" spans="1:6" ht="20.100000000000001" customHeight="1">
      <c r="B11" s="15" t="s">
        <v>93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57</v>
      </c>
      <c r="D12" s="19" t="s">
        <v>178</v>
      </c>
      <c r="E12" s="18">
        <v>509883</v>
      </c>
      <c r="F12" s="20" t="s">
        <v>55</v>
      </c>
    </row>
    <row r="13" spans="1:6" ht="20.100000000000001" customHeight="1">
      <c r="B13" s="15" t="s">
        <v>93</v>
      </c>
      <c r="C13" s="16" t="s">
        <v>57</v>
      </c>
      <c r="D13" s="19" t="s">
        <v>96</v>
      </c>
      <c r="E13" s="18">
        <v>1026082</v>
      </c>
      <c r="F13" s="20" t="s">
        <v>55</v>
      </c>
    </row>
    <row r="14" spans="1:6" ht="20.100000000000001" customHeight="1">
      <c r="B14" s="15" t="s">
        <v>94</v>
      </c>
      <c r="C14" s="21" t="s">
        <v>59</v>
      </c>
      <c r="D14" s="19" t="s">
        <v>179</v>
      </c>
      <c r="E14" s="18" t="s">
        <v>55</v>
      </c>
      <c r="F14" s="20" t="s">
        <v>55</v>
      </c>
    </row>
    <row r="15" spans="1:6" ht="20.100000000000001" customHeight="1">
      <c r="B15" s="15" t="s">
        <v>93</v>
      </c>
      <c r="C15" s="21" t="s">
        <v>59</v>
      </c>
      <c r="D15" s="19" t="s">
        <v>180</v>
      </c>
      <c r="E15" s="18" t="s">
        <v>55</v>
      </c>
      <c r="F15" s="20" t="s">
        <v>55</v>
      </c>
    </row>
    <row r="16" spans="1:6" ht="20.100000000000001" customHeight="1">
      <c r="B16" s="15" t="s">
        <v>205</v>
      </c>
      <c r="C16" s="21" t="s">
        <v>52</v>
      </c>
      <c r="D16" s="19" t="s">
        <v>207</v>
      </c>
      <c r="E16" s="18" t="s">
        <v>55</v>
      </c>
      <c r="F16" s="20" t="s">
        <v>55</v>
      </c>
    </row>
    <row r="17" spans="2:6" ht="20.100000000000001" customHeight="1">
      <c r="B17" s="15" t="s">
        <v>206</v>
      </c>
      <c r="C17" s="21" t="s">
        <v>57</v>
      </c>
      <c r="D17" s="19" t="s">
        <v>208</v>
      </c>
      <c r="E17" s="18" t="s">
        <v>55</v>
      </c>
      <c r="F17" s="20" t="s">
        <v>55</v>
      </c>
    </row>
    <row r="18" spans="2:6" ht="20.100000000000001" customHeight="1">
      <c r="B18" s="15" t="s">
        <v>205</v>
      </c>
      <c r="C18" s="21" t="s">
        <v>57</v>
      </c>
      <c r="D18" s="19" t="s">
        <v>209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63" t="s">
        <v>62</v>
      </c>
      <c r="B1" s="363"/>
      <c r="C1" s="363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174</v>
      </c>
      <c r="B8" s="11" t="s">
        <v>173</v>
      </c>
      <c r="C8" s="12" t="s">
        <v>175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2025-11-26T11:08:37Z</cp:lastPrinted>
  <dcterms:created xsi:type="dcterms:W3CDTF">2024-09-12T06:50:39Z</dcterms:created>
  <dcterms:modified xsi:type="dcterms:W3CDTF">2025-11-26T11:09:02Z</dcterms:modified>
</cp:coreProperties>
</file>